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<sst xmlns="http://schemas.openxmlformats.org/spreadsheetml/2006/main" count="638" uniqueCount="327">
  <si>
    <t>GKP «ČAKOM» d.o.o.</t>
  </si>
  <si>
    <t>Mihovljanska bb</t>
  </si>
  <si>
    <t>Čakovec, 25.05.2012.</t>
  </si>
  <si>
    <t>2. IZMJENA I DOPUNA PLANA NABAVE ROBA, USLUGA I RADOVA ZA 2012. GODINU</t>
  </si>
  <si>
    <t>Red. Br.</t>
  </si>
  <si>
    <t>Naziv predmeta nabave</t>
  </si>
  <si>
    <t>Ev. Broj nabave</t>
  </si>
  <si>
    <t>Procijenjena vrijednost                    nabave</t>
  </si>
  <si>
    <t>povećanje/ smanjenje</t>
  </si>
  <si>
    <t>izmjenjena procjenjena vrijednost</t>
  </si>
  <si>
    <t>planirana vrijednost nabave</t>
  </si>
  <si>
    <t>Vrsta postupka</t>
  </si>
  <si>
    <t>Vrsta ugovora</t>
  </si>
  <si>
    <t>Pozicija financijskog plana</t>
  </si>
  <si>
    <t>Planirani početak postupka</t>
  </si>
  <si>
    <t>Planirano trajanje ugovora</t>
  </si>
  <si>
    <t>napomena</t>
  </si>
  <si>
    <t>1.</t>
  </si>
  <si>
    <t>Betoni</t>
  </si>
  <si>
    <t>poslovanje</t>
  </si>
  <si>
    <t>Mini</t>
  </si>
  <si>
    <t>2.</t>
  </si>
  <si>
    <t>Boje</t>
  </si>
  <si>
    <t>3.</t>
  </si>
  <si>
    <t>Sredstva za čišćenje</t>
  </si>
  <si>
    <t>4.</t>
  </si>
  <si>
    <t>Građevinski materijal</t>
  </si>
  <si>
    <t>5.</t>
  </si>
  <si>
    <t>Gume za vozila – autogume</t>
  </si>
  <si>
    <t>6.</t>
  </si>
  <si>
    <t>Gume za vozila – protektirane</t>
  </si>
  <si>
    <t>Direktno</t>
  </si>
  <si>
    <t>7.</t>
  </si>
  <si>
    <t>Kamen za popločivanje</t>
  </si>
  <si>
    <t>MV 1</t>
  </si>
  <si>
    <t>Otvoreni postupak</t>
  </si>
  <si>
    <t>Okvirni sporazum</t>
  </si>
  <si>
    <t>01.2012.</t>
  </si>
  <si>
    <t>04.2012.-03.2014.</t>
  </si>
  <si>
    <t>2 god.-Okvirni spor. sa 1 ponuditeljem</t>
  </si>
  <si>
    <t>8.</t>
  </si>
  <si>
    <t>Karte</t>
  </si>
  <si>
    <t>9.</t>
  </si>
  <si>
    <t>Naftni proizvodi gorivo</t>
  </si>
  <si>
    <t>MV 23</t>
  </si>
  <si>
    <t>Ugovor o JN</t>
  </si>
  <si>
    <t>04.2012.-03.2013.</t>
  </si>
  <si>
    <t>10.</t>
  </si>
  <si>
    <t>Uredski materijal</t>
  </si>
  <si>
    <t>MV 2</t>
  </si>
  <si>
    <t>2.god.-okvirni spor. sa 4 ponuditelja</t>
  </si>
  <si>
    <t>11.</t>
  </si>
  <si>
    <t>Tiskani materijal</t>
  </si>
  <si>
    <t>MV 3</t>
  </si>
  <si>
    <t>2.god.-okvirni spor. sa 3 ponuditelja</t>
  </si>
  <si>
    <t>12.</t>
  </si>
  <si>
    <t>Proizvodi od betona</t>
  </si>
  <si>
    <t>13.</t>
  </si>
  <si>
    <t>Proizvodi od željeza i čelika</t>
  </si>
  <si>
    <t>MV 4</t>
  </si>
  <si>
    <t>14.</t>
  </si>
  <si>
    <t>Rezervni dijelovi za motorna vozila - tekuće održavanje</t>
  </si>
  <si>
    <t>MV 24</t>
  </si>
  <si>
    <t>15.</t>
  </si>
  <si>
    <t>Rezervni dijelovi za kosilice - tekuće održavanje</t>
  </si>
  <si>
    <t>MV 5</t>
  </si>
  <si>
    <t>16.</t>
  </si>
  <si>
    <t>Šljunak pijesak</t>
  </si>
  <si>
    <t>17.</t>
  </si>
  <si>
    <t>Ulja i sredstva za podmazivanje</t>
  </si>
  <si>
    <t>18.</t>
  </si>
  <si>
    <t>Vreće i vrećice za otpatke</t>
  </si>
  <si>
    <t>Ugovoreno do 31.03.2013.</t>
  </si>
  <si>
    <t>19.</t>
  </si>
  <si>
    <t>Zaštitna i sigurnosna odjeća</t>
  </si>
  <si>
    <t>MV 6</t>
  </si>
  <si>
    <t>2.god.-okvirni spor. sa 1 ponuditeljem</t>
  </si>
  <si>
    <t>20.</t>
  </si>
  <si>
    <t>Zaštitna obuća</t>
  </si>
  <si>
    <t>21.</t>
  </si>
  <si>
    <t>Živo bilje, lukovice, gomolji</t>
  </si>
  <si>
    <t>22.</t>
  </si>
  <si>
    <t>drveće</t>
  </si>
  <si>
    <t>23.</t>
  </si>
  <si>
    <t>Iznajmljivanje strojeva i opreme</t>
  </si>
  <si>
    <t>MV 25</t>
  </si>
  <si>
    <t>07.2012.</t>
  </si>
  <si>
    <t>10.2012.-10.2014.</t>
  </si>
  <si>
    <t>2.god.-okvirni spor.</t>
  </si>
  <si>
    <t>24.</t>
  </si>
  <si>
    <t>Elektroinstalaterski radovi</t>
  </si>
  <si>
    <t>25.</t>
  </si>
  <si>
    <t>Popravak i instal. central. grijanja</t>
  </si>
  <si>
    <t>26.</t>
  </si>
  <si>
    <t>Popravak vodovodnih instalacija</t>
  </si>
  <si>
    <t>27.</t>
  </si>
  <si>
    <t>Geodetske usluge</t>
  </si>
  <si>
    <t>28.</t>
  </si>
  <si>
    <t>Osiguravateljske usluge</t>
  </si>
  <si>
    <t>MV 26</t>
  </si>
  <si>
    <t>04.2012.-03.2016.</t>
  </si>
  <si>
    <t>29.</t>
  </si>
  <si>
    <t>Poštanske i kurirske usluge</t>
  </si>
  <si>
    <t>Ug do 31.12.2012.</t>
  </si>
  <si>
    <t>30.</t>
  </si>
  <si>
    <t>Revizijske usluge</t>
  </si>
  <si>
    <t>31.</t>
  </si>
  <si>
    <t>Usluge deratizacije</t>
  </si>
  <si>
    <t>32.</t>
  </si>
  <si>
    <t>Usluga ispitivanja kakvoće zraka</t>
  </si>
  <si>
    <t>MV 7</t>
  </si>
  <si>
    <t>2.god.-okvirni spor.sa 1 ponuditeljem</t>
  </si>
  <si>
    <t>33.</t>
  </si>
  <si>
    <t>Usluga nadzora i zaštite</t>
  </si>
  <si>
    <t>34.</t>
  </si>
  <si>
    <t>Usl. obrade otpada – drobljenje granja, madraca i namještaja</t>
  </si>
  <si>
    <t>MV 8</t>
  </si>
  <si>
    <t>35.</t>
  </si>
  <si>
    <t>Usl. obrade otpada- drobljenje građ.  mater.</t>
  </si>
  <si>
    <t>MV 9</t>
  </si>
  <si>
    <t>36.</t>
  </si>
  <si>
    <t>Usl. obrade otpada – otpadno staklo</t>
  </si>
  <si>
    <t>37.</t>
  </si>
  <si>
    <t>Usl. popravka el. strojeva</t>
  </si>
  <si>
    <t>38.</t>
  </si>
  <si>
    <t>Usl. strojeva za izdavanje karata</t>
  </si>
  <si>
    <t>39.</t>
  </si>
  <si>
    <t>Održavanje programa parkiranja</t>
  </si>
  <si>
    <t>40.</t>
  </si>
  <si>
    <t>Usl. održavanja postojećeg programa</t>
  </si>
  <si>
    <t>MV 10</t>
  </si>
  <si>
    <t>41.</t>
  </si>
  <si>
    <t>Usl. popravka elektropokretača</t>
  </si>
  <si>
    <t>42.</t>
  </si>
  <si>
    <t>Usl. pračenja onečišćenja okoliša</t>
  </si>
  <si>
    <t>43.</t>
  </si>
  <si>
    <t>Usl. prijevoza kontejnerskim vozilom</t>
  </si>
  <si>
    <t>44.</t>
  </si>
  <si>
    <t>Usluge savjetovanja za ISO</t>
  </si>
  <si>
    <t>45.</t>
  </si>
  <si>
    <t>Usluga vuče vozila</t>
  </si>
  <si>
    <t>46.</t>
  </si>
  <si>
    <t>Usl. eko-inžinjerstva</t>
  </si>
  <si>
    <t>Ugovor do 31.03.2012.</t>
  </si>
  <si>
    <t>47.</t>
  </si>
  <si>
    <t>Voda za piće – flaširana</t>
  </si>
  <si>
    <t>48.</t>
  </si>
  <si>
    <t>Vulkanizerske usluge</t>
  </si>
  <si>
    <t>49.</t>
  </si>
  <si>
    <t>Servis i ovjera vaga</t>
  </si>
  <si>
    <t>50.</t>
  </si>
  <si>
    <t>Javnobilježničke usluge</t>
  </si>
  <si>
    <t>MV 11</t>
  </si>
  <si>
    <t>usluga iz dod II B</t>
  </si>
  <si>
    <t>03.2012.-</t>
  </si>
  <si>
    <t>51.</t>
  </si>
  <si>
    <t>Informatičke usluge – groblje</t>
  </si>
  <si>
    <t>52.</t>
  </si>
  <si>
    <t>Telefonske usluge – pretplata</t>
  </si>
  <si>
    <t>53.</t>
  </si>
  <si>
    <t>Telefonske usluge – fiksno</t>
  </si>
  <si>
    <t>54.</t>
  </si>
  <si>
    <t>Mobilna telefonija</t>
  </si>
  <si>
    <t>55.</t>
  </si>
  <si>
    <t>Usl. obrade otpada – namještaja, madraca</t>
  </si>
  <si>
    <t>MV 12</t>
  </si>
  <si>
    <t>Mala vrijednost-2.god.-okvirni spor.</t>
  </si>
  <si>
    <t>56.</t>
  </si>
  <si>
    <t>Isporuka el. Energije - opskrba</t>
  </si>
  <si>
    <t>Ugovor do 31.12.2013.</t>
  </si>
  <si>
    <t>57.</t>
  </si>
  <si>
    <t>Isporuka el. Energije  - distribucija</t>
  </si>
  <si>
    <t>Direktna</t>
  </si>
  <si>
    <t>58.</t>
  </si>
  <si>
    <t>Usluga certifikacije ISO i OHSAS</t>
  </si>
  <si>
    <t>59.</t>
  </si>
  <si>
    <t>javno ovršiteljske usluge</t>
  </si>
  <si>
    <t>MV 13</t>
  </si>
  <si>
    <t>03.2012.</t>
  </si>
  <si>
    <t>60.</t>
  </si>
  <si>
    <t>Sanacija  odlagališta i izgradnja oporabilišta</t>
  </si>
  <si>
    <t>Sredstva sanacije</t>
  </si>
  <si>
    <t>Ugovoreno</t>
  </si>
  <si>
    <t>61.</t>
  </si>
  <si>
    <t>Posude za otpatke od plastičnih masa</t>
  </si>
  <si>
    <t>62.</t>
  </si>
  <si>
    <t>Opskrba plinom</t>
  </si>
  <si>
    <t>MV 27</t>
  </si>
  <si>
    <t>MV-4.god.-okvirni spor. sa 1 ponuditeljem</t>
  </si>
  <si>
    <t>63.</t>
  </si>
  <si>
    <t>usluga održavanja motornih vozila - hidraulika</t>
  </si>
  <si>
    <t>64.</t>
  </si>
  <si>
    <t>voda iz vodovoda</t>
  </si>
  <si>
    <t>65.</t>
  </si>
  <si>
    <t>kosilica (sa bio-klip kučištem) 18 - 2 komada</t>
  </si>
  <si>
    <t>MV 14</t>
  </si>
  <si>
    <t>Amortizacija</t>
  </si>
  <si>
    <t>2012.</t>
  </si>
  <si>
    <t>Mala vrijednost</t>
  </si>
  <si>
    <t>66.</t>
  </si>
  <si>
    <t>ophodarsko vozilo (furgon) sa opremom 18</t>
  </si>
  <si>
    <t>MV 15</t>
  </si>
  <si>
    <t>67.</t>
  </si>
  <si>
    <t>šišač na nit</t>
  </si>
  <si>
    <t>68.</t>
  </si>
  <si>
    <t>motorna pila</t>
  </si>
  <si>
    <t>69.</t>
  </si>
  <si>
    <t>Traktorska prikolica 6 t -18</t>
  </si>
  <si>
    <t>70.</t>
  </si>
  <si>
    <t>kučišta za kosilicu 18 3 komada</t>
  </si>
  <si>
    <t>71.</t>
  </si>
  <si>
    <t>dizalica za kamion kiper -18</t>
  </si>
  <si>
    <t>MV 16</t>
  </si>
  <si>
    <t>72.</t>
  </si>
  <si>
    <t>folija za plastenik -18</t>
  </si>
  <si>
    <t>73.</t>
  </si>
  <si>
    <t>kamion podizač kontejnera 2 manja 11</t>
  </si>
  <si>
    <t>MV 28</t>
  </si>
  <si>
    <t>74.</t>
  </si>
  <si>
    <t>polupodzemni kontejneri 11</t>
  </si>
  <si>
    <t>75.</t>
  </si>
  <si>
    <t>okretač komposta 11</t>
  </si>
  <si>
    <t>MV 29</t>
  </si>
  <si>
    <t>76.</t>
  </si>
  <si>
    <r>
      <t>uređaj za naplatu parkiranja</t>
    </r>
    <r>
      <rPr>
        <b/>
        <sz val="9"/>
        <color indexed="8"/>
        <rFont val="Times New Roman"/>
        <family val="1"/>
      </rPr>
      <t xml:space="preserve"> 2 komada</t>
    </r>
    <r>
      <rPr>
        <sz val="9"/>
        <color indexed="8"/>
        <rFont val="Times New Roman"/>
        <family val="1"/>
      </rPr>
      <t xml:space="preserve"> -16</t>
    </r>
  </si>
  <si>
    <t>MV 17</t>
  </si>
  <si>
    <t>77.</t>
  </si>
  <si>
    <t>izgradnja parkiralilšta iza Županijske bolnice II i III faza sa priključnom cestom na Sv. Jelensku ulicu -16</t>
  </si>
  <si>
    <t>MV 30</t>
  </si>
  <si>
    <t>Amortizacija i kredit</t>
  </si>
  <si>
    <t>78.</t>
  </si>
  <si>
    <t>ugradnja razdjelnika topline -199</t>
  </si>
  <si>
    <t>79.</t>
  </si>
  <si>
    <t>kanalska dizalica 10 t   195</t>
  </si>
  <si>
    <t>80.</t>
  </si>
  <si>
    <t>Posuda za izvlačenje ulja sa pumpom 195</t>
  </si>
  <si>
    <t>81.</t>
  </si>
  <si>
    <t>kolica za alat sa garniturom alata mala i velika 195</t>
  </si>
  <si>
    <t>82.</t>
  </si>
  <si>
    <t>prikolica za prijevoz radnih strojeva u kvaru 195</t>
  </si>
  <si>
    <t>83.</t>
  </si>
  <si>
    <t>dijagnostički uređaj za mjerenje parametara rada motor(  br. okretaja i sl.) 195</t>
  </si>
  <si>
    <t>84.</t>
  </si>
  <si>
    <t>dijagnostički uređaj za ispitivanje ispušnih plinova vozila (ekotest) 195</t>
  </si>
  <si>
    <t>85.</t>
  </si>
  <si>
    <t>aparat za varenje 195</t>
  </si>
  <si>
    <t>86.</t>
  </si>
  <si>
    <t>tarna pila za metal 195</t>
  </si>
  <si>
    <t>87.</t>
  </si>
  <si>
    <t>aluminijske podloge 12</t>
  </si>
  <si>
    <t>88.</t>
  </si>
  <si>
    <t>motorne škare 12</t>
  </si>
  <si>
    <t>89.</t>
  </si>
  <si>
    <r>
      <t>kontejner 7m</t>
    </r>
    <r>
      <rPr>
        <sz val="9"/>
        <color indexed="8"/>
        <rFont val="Calibri"/>
        <family val="2"/>
      </rPr>
      <t>³ -12</t>
    </r>
  </si>
  <si>
    <t>90.</t>
  </si>
  <si>
    <t>klima</t>
  </si>
  <si>
    <t>91.</t>
  </si>
  <si>
    <t>Izrada glavnog projekta nove  zgrade čistoće</t>
  </si>
  <si>
    <t>92.</t>
  </si>
  <si>
    <t>Rekonstrukcija radione,  čistoće I kamenokl. radione</t>
  </si>
  <si>
    <t>Radovi u vlastitoj režiji</t>
  </si>
  <si>
    <t>93.</t>
  </si>
  <si>
    <t>Reciklažno dvorište u Mihovljanskoj ulici u Čakovcu</t>
  </si>
  <si>
    <t>MV 18</t>
  </si>
  <si>
    <t>94.</t>
  </si>
  <si>
    <t>pripremni radovi na  izgradnji tržnice u Čakovcu</t>
  </si>
  <si>
    <t>95.</t>
  </si>
  <si>
    <t>pripremni radovi na izgradnji Sajmišta u Čakovcu</t>
  </si>
  <si>
    <t>96.</t>
  </si>
  <si>
    <t>Sitni alati</t>
  </si>
  <si>
    <t>97.</t>
  </si>
  <si>
    <t>Lap top</t>
  </si>
  <si>
    <t>98.</t>
  </si>
  <si>
    <t>Pc</t>
  </si>
  <si>
    <t>99.</t>
  </si>
  <si>
    <t>pisači</t>
  </si>
  <si>
    <t>100.</t>
  </si>
  <si>
    <t>Uredski namještaj</t>
  </si>
  <si>
    <t>101.</t>
  </si>
  <si>
    <r>
      <t xml:space="preserve">Osobna vozila </t>
    </r>
    <r>
      <rPr>
        <b/>
        <sz val="9"/>
        <color indexed="8"/>
        <rFont val="Times New Roman"/>
        <family val="1"/>
      </rPr>
      <t xml:space="preserve"> 1 komada</t>
    </r>
  </si>
  <si>
    <t>MV 19</t>
  </si>
  <si>
    <t>102.</t>
  </si>
  <si>
    <t>kredit za Sv. Jelensku 1.000.000,00.kn</t>
  </si>
  <si>
    <t>MV 20</t>
  </si>
  <si>
    <t>103.</t>
  </si>
  <si>
    <t>kredit za okretač komposta i reciklažno dvorište 1.200.000,00 kn</t>
  </si>
  <si>
    <t>MV 21</t>
  </si>
  <si>
    <t>104.</t>
  </si>
  <si>
    <t>Izrada glavnog i izvedbenog projekta reciklažnog dvorišta</t>
  </si>
  <si>
    <t>105.</t>
  </si>
  <si>
    <t>Legalizacija objekta mrtvačnice</t>
  </si>
  <si>
    <t>Poslovanje</t>
  </si>
  <si>
    <t>106.</t>
  </si>
  <si>
    <t>Legalizacija objekta upravne zgrade</t>
  </si>
  <si>
    <t>107.</t>
  </si>
  <si>
    <t>RFID tagovi (10.000 komada)</t>
  </si>
  <si>
    <t>MV 22</t>
  </si>
  <si>
    <t>108.</t>
  </si>
  <si>
    <t>GPRS pračenje za parkiralište</t>
  </si>
  <si>
    <t>109.</t>
  </si>
  <si>
    <t>ukrasno bilje</t>
  </si>
  <si>
    <t>110.</t>
  </si>
  <si>
    <t>rasadničarski proizvodi</t>
  </si>
  <si>
    <t>111.</t>
  </si>
  <si>
    <t>rashladni uređaji</t>
  </si>
  <si>
    <t>3.2012.</t>
  </si>
  <si>
    <t>112.</t>
  </si>
  <si>
    <t>biorazgradive vreće za bio razgradivi otpad</t>
  </si>
  <si>
    <t>113.</t>
  </si>
  <si>
    <t>kombi vozilo</t>
  </si>
  <si>
    <t>MV31</t>
  </si>
  <si>
    <t>MV</t>
  </si>
  <si>
    <t>114.</t>
  </si>
  <si>
    <t>legalizacija objekata čistoće</t>
  </si>
  <si>
    <t>4.2012.</t>
  </si>
  <si>
    <t>115.</t>
  </si>
  <si>
    <t>izrada reklamnih crtića</t>
  </si>
  <si>
    <t>116.</t>
  </si>
  <si>
    <t>stroj za bojanje cesta</t>
  </si>
  <si>
    <t>117.</t>
  </si>
  <si>
    <t>UKUPNO</t>
  </si>
  <si>
    <t>Amortizacija + kredit</t>
  </si>
  <si>
    <t>Kredit</t>
  </si>
  <si>
    <t>Izradio:</t>
  </si>
  <si>
    <t>Odobrio:</t>
  </si>
  <si>
    <t>Matija Mađar, dipl.oec.</t>
  </si>
  <si>
    <t>Snježana Tkalčec Avirović, mag.iur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</si>
</sst>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 shrinkToFi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0" fillId="0" borderId="1" xfId="0" applyBorder="1" applyAlignment="1">
      <alignment wrapText="1"/>
    </xf>
    <xf numFmtId="166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wrapText="1"/>
    </xf>
    <xf numFmtId="164" fontId="0" fillId="0" borderId="1" xfId="0" applyBorder="1" applyAlignment="1">
      <alignment vertical="top" wrapText="1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wrapText="1"/>
    </xf>
    <xf numFmtId="164" fontId="5" fillId="0" borderId="1" xfId="0" applyFont="1" applyBorder="1" applyAlignment="1">
      <alignment vertical="center" wrapText="1"/>
    </xf>
    <xf numFmtId="164" fontId="6" fillId="0" borderId="1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9" fillId="0" borderId="1" xfId="0" applyFont="1" applyBorder="1" applyAlignment="1">
      <alignment vertical="top" wrapText="1"/>
    </xf>
    <xf numFmtId="165" fontId="11" fillId="0" borderId="1" xfId="0" applyNumberFormat="1" applyFont="1" applyBorder="1" applyAlignment="1">
      <alignment/>
    </xf>
    <xf numFmtId="164" fontId="11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6" fontId="6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11" fillId="0" borderId="1" xfId="0" applyNumberFormat="1" applyFont="1" applyBorder="1" applyAlignment="1">
      <alignment vertical="top" wrapText="1"/>
    </xf>
    <xf numFmtId="164" fontId="12" fillId="0" borderId="1" xfId="0" applyFont="1" applyBorder="1" applyAlignment="1">
      <alignment vertical="top" wrapText="1"/>
    </xf>
    <xf numFmtId="166" fontId="9" fillId="0" borderId="0" xfId="0" applyNumberFormat="1" applyFont="1" applyBorder="1" applyAlignment="1">
      <alignment/>
    </xf>
    <xf numFmtId="164" fontId="13" fillId="0" borderId="0" xfId="0" applyFont="1" applyAlignment="1">
      <alignment/>
    </xf>
    <xf numFmtId="164" fontId="3" fillId="0" borderId="0" xfId="0" applyFont="1" applyAlignment="1">
      <alignment/>
    </xf>
    <xf numFmtId="165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 topLeftCell="A1">
      <pane ySplit="65535" topLeftCell="A1" activePane="topLeft" state="split"/>
      <selection pane="topLeft" activeCell="B84" sqref="B84"/>
      <selection pane="bottomLeft" activeCell="A1" sqref="A1"/>
    </sheetView>
  </sheetViews>
  <sheetFormatPr defaultColWidth="9.140625" defaultRowHeight="15"/>
  <cols>
    <col min="1" max="1" width="4.57421875" style="1" customWidth="1"/>
    <col min="2" max="2" width="22.421875" style="0" customWidth="1"/>
    <col min="3" max="3" width="5.140625" style="0" customWidth="1"/>
    <col min="4" max="4" width="12.28125" style="0" customWidth="1"/>
    <col min="5" max="5" width="11.7109375" style="0" customWidth="1"/>
    <col min="6" max="6" width="13.57421875" style="0" customWidth="1"/>
    <col min="7" max="7" width="12.57421875" style="0" customWidth="1"/>
    <col min="8" max="8" width="8.57421875" style="0" customWidth="1"/>
    <col min="9" max="9" width="7.8515625" style="0" customWidth="1"/>
    <col min="10" max="10" width="11.57421875" style="0" customWidth="1"/>
    <col min="11" max="11" width="6.8515625" style="0" customWidth="1"/>
    <col min="12" max="12" width="9.28125" style="0" customWidth="1"/>
    <col min="13" max="13" width="18.00390625" style="0" customWidth="1"/>
    <col min="14" max="16384" width="8.8515625" style="0" customWidth="1"/>
  </cols>
  <sheetData>
    <row r="1" ht="15.75">
      <c r="A1" s="2" t="s">
        <v>0</v>
      </c>
    </row>
    <row r="2" ht="15.75">
      <c r="A2" s="3" t="s">
        <v>1</v>
      </c>
    </row>
    <row r="3" spans="1:3" ht="15.75">
      <c r="A3" s="4" t="s">
        <v>2</v>
      </c>
      <c r="B3" s="4"/>
      <c r="C3" s="5"/>
    </row>
    <row r="4" ht="15.75">
      <c r="A4" s="3"/>
    </row>
    <row r="5" spans="1:16" ht="18">
      <c r="A5" s="6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</row>
    <row r="6" ht="15.75">
      <c r="A6" s="3"/>
    </row>
    <row r="7" spans="1:13" ht="34.5">
      <c r="A7" s="9" t="s">
        <v>4</v>
      </c>
      <c r="B7" s="10" t="s">
        <v>5</v>
      </c>
      <c r="C7" s="11" t="s">
        <v>6</v>
      </c>
      <c r="D7" s="12" t="s">
        <v>7</v>
      </c>
      <c r="E7" s="12" t="s">
        <v>8</v>
      </c>
      <c r="F7" s="12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4" t="s">
        <v>14</v>
      </c>
      <c r="L7" s="13" t="s">
        <v>15</v>
      </c>
      <c r="M7" s="13" t="s">
        <v>16</v>
      </c>
    </row>
    <row r="8" spans="1:13" ht="14.25">
      <c r="A8" s="15" t="s">
        <v>17</v>
      </c>
      <c r="B8" s="16" t="s">
        <v>18</v>
      </c>
      <c r="C8" s="17"/>
      <c r="D8" s="18">
        <v>65000</v>
      </c>
      <c r="E8" s="18"/>
      <c r="F8" s="18">
        <f>SUM(D8:E8)</f>
        <v>65000</v>
      </c>
      <c r="G8" s="19">
        <f>PRODUCT(F8)*1.25</f>
        <v>81250</v>
      </c>
      <c r="H8" s="14"/>
      <c r="I8" s="17"/>
      <c r="J8" s="13" t="s">
        <v>19</v>
      </c>
      <c r="K8" s="17"/>
      <c r="L8" s="17"/>
      <c r="M8" s="16" t="s">
        <v>20</v>
      </c>
    </row>
    <row r="9" spans="1:13" ht="14.25">
      <c r="A9" s="15" t="s">
        <v>21</v>
      </c>
      <c r="B9" s="16" t="s">
        <v>22</v>
      </c>
      <c r="C9" s="17"/>
      <c r="D9" s="18">
        <v>65000</v>
      </c>
      <c r="E9" s="18"/>
      <c r="F9" s="18">
        <f>SUM(D9:E9)</f>
        <v>65000</v>
      </c>
      <c r="G9" s="19">
        <f>PRODUCT(F9)*1.25</f>
        <v>81250</v>
      </c>
      <c r="H9" s="14"/>
      <c r="I9" s="17"/>
      <c r="J9" s="13" t="s">
        <v>19</v>
      </c>
      <c r="K9" s="17"/>
      <c r="L9" s="17"/>
      <c r="M9" s="16" t="s">
        <v>20</v>
      </c>
    </row>
    <row r="10" spans="1:13" ht="14.25">
      <c r="A10" s="15" t="s">
        <v>23</v>
      </c>
      <c r="B10" s="16" t="s">
        <v>24</v>
      </c>
      <c r="C10" s="17"/>
      <c r="D10" s="18">
        <v>60000</v>
      </c>
      <c r="E10" s="18"/>
      <c r="F10" s="18">
        <f>SUM(D10:E10)</f>
        <v>60000</v>
      </c>
      <c r="G10" s="19">
        <f>PRODUCT(F10)*1.25</f>
        <v>75000</v>
      </c>
      <c r="H10" s="14"/>
      <c r="I10" s="17"/>
      <c r="J10" s="13" t="s">
        <v>19</v>
      </c>
      <c r="K10" s="17"/>
      <c r="L10" s="17"/>
      <c r="M10" s="16" t="s">
        <v>20</v>
      </c>
    </row>
    <row r="11" spans="1:13" ht="14.25">
      <c r="A11" s="15" t="s">
        <v>25</v>
      </c>
      <c r="B11" s="16" t="s">
        <v>26</v>
      </c>
      <c r="C11" s="17"/>
      <c r="D11" s="18">
        <v>69000</v>
      </c>
      <c r="E11" s="18"/>
      <c r="F11" s="18">
        <f>SUM(D11:E11)</f>
        <v>69000</v>
      </c>
      <c r="G11" s="19">
        <f>PRODUCT(F11)*1.25</f>
        <v>86250</v>
      </c>
      <c r="H11" s="14"/>
      <c r="I11" s="17"/>
      <c r="J11" s="13" t="s">
        <v>19</v>
      </c>
      <c r="K11" s="17"/>
      <c r="L11" s="17"/>
      <c r="M11" s="16" t="s">
        <v>20</v>
      </c>
    </row>
    <row r="12" spans="1:13" ht="14.25">
      <c r="A12" s="15" t="s">
        <v>27</v>
      </c>
      <c r="B12" s="16" t="s">
        <v>28</v>
      </c>
      <c r="C12" s="17"/>
      <c r="D12" s="18">
        <v>69000</v>
      </c>
      <c r="E12" s="18"/>
      <c r="F12" s="18">
        <f>SUM(D12:E12)</f>
        <v>69000</v>
      </c>
      <c r="G12" s="19">
        <f>PRODUCT(F12)*1.25</f>
        <v>86250</v>
      </c>
      <c r="H12" s="14"/>
      <c r="I12" s="17"/>
      <c r="J12" s="13" t="s">
        <v>19</v>
      </c>
      <c r="K12" s="17"/>
      <c r="L12" s="17"/>
      <c r="M12" s="16" t="s">
        <v>20</v>
      </c>
    </row>
    <row r="13" spans="1:13" ht="14.25">
      <c r="A13" s="15" t="s">
        <v>29</v>
      </c>
      <c r="B13" s="16" t="s">
        <v>30</v>
      </c>
      <c r="C13" s="17"/>
      <c r="D13" s="18">
        <v>68000</v>
      </c>
      <c r="E13" s="18"/>
      <c r="F13" s="18">
        <f>SUM(D13:E13)</f>
        <v>68000</v>
      </c>
      <c r="G13" s="19">
        <f>PRODUCT(F13)*1.25</f>
        <v>85000</v>
      </c>
      <c r="H13" s="14"/>
      <c r="I13" s="17"/>
      <c r="J13" s="13" t="s">
        <v>19</v>
      </c>
      <c r="K13" s="17"/>
      <c r="L13" s="17"/>
      <c r="M13" s="16" t="s">
        <v>31</v>
      </c>
    </row>
    <row r="14" spans="1:13" ht="24" customHeight="1">
      <c r="A14" s="15" t="s">
        <v>32</v>
      </c>
      <c r="B14" s="16" t="s">
        <v>33</v>
      </c>
      <c r="C14" s="13" t="s">
        <v>34</v>
      </c>
      <c r="D14" s="18">
        <v>299000</v>
      </c>
      <c r="E14" s="18"/>
      <c r="F14" s="18">
        <f>SUM(D14:E14)</f>
        <v>299000</v>
      </c>
      <c r="G14" s="19">
        <f>PRODUCT(F14)*1.25</f>
        <v>373750</v>
      </c>
      <c r="H14" s="13" t="s">
        <v>35</v>
      </c>
      <c r="I14" s="13" t="s">
        <v>36</v>
      </c>
      <c r="J14" s="13" t="s">
        <v>19</v>
      </c>
      <c r="K14" s="13" t="s">
        <v>37</v>
      </c>
      <c r="L14" s="13" t="s">
        <v>38</v>
      </c>
      <c r="M14" s="16" t="s">
        <v>39</v>
      </c>
    </row>
    <row r="15" spans="1:13" ht="14.25">
      <c r="A15" s="15" t="s">
        <v>40</v>
      </c>
      <c r="B15" s="16" t="s">
        <v>41</v>
      </c>
      <c r="C15" s="17"/>
      <c r="D15" s="18">
        <v>60000</v>
      </c>
      <c r="E15" s="18"/>
      <c r="F15" s="18">
        <f>SUM(D15:E15)</f>
        <v>60000</v>
      </c>
      <c r="G15" s="19">
        <f>PRODUCT(F15)*1.25</f>
        <v>75000</v>
      </c>
      <c r="H15" s="17"/>
      <c r="I15" s="17"/>
      <c r="J15" s="13" t="s">
        <v>19</v>
      </c>
      <c r="K15" s="17"/>
      <c r="L15" s="17"/>
      <c r="M15" s="16" t="s">
        <v>20</v>
      </c>
    </row>
    <row r="16" spans="1:13" ht="24" customHeight="1">
      <c r="A16" s="15" t="s">
        <v>42</v>
      </c>
      <c r="B16" s="16" t="s">
        <v>43</v>
      </c>
      <c r="C16" s="11" t="s">
        <v>44</v>
      </c>
      <c r="D16" s="18">
        <v>1300000</v>
      </c>
      <c r="E16" s="18"/>
      <c r="F16" s="18">
        <f>SUM(D16:E16)</f>
        <v>1300000</v>
      </c>
      <c r="G16" s="19">
        <f>PRODUCT(F16)*1.25</f>
        <v>1625000</v>
      </c>
      <c r="H16" s="13" t="s">
        <v>35</v>
      </c>
      <c r="I16" s="13" t="s">
        <v>45</v>
      </c>
      <c r="J16" s="13" t="s">
        <v>19</v>
      </c>
      <c r="K16" s="13" t="s">
        <v>37</v>
      </c>
      <c r="L16" s="13" t="s">
        <v>46</v>
      </c>
      <c r="M16" s="20"/>
    </row>
    <row r="17" spans="1:13" ht="23.25">
      <c r="A17" s="15" t="s">
        <v>47</v>
      </c>
      <c r="B17" s="16" t="s">
        <v>48</v>
      </c>
      <c r="C17" s="13" t="s">
        <v>49</v>
      </c>
      <c r="D17" s="18">
        <v>250000</v>
      </c>
      <c r="E17" s="18"/>
      <c r="F17" s="18">
        <f>SUM(D17:E17)</f>
        <v>250000</v>
      </c>
      <c r="G17" s="19">
        <f>PRODUCT(F17)*1.25</f>
        <v>312500</v>
      </c>
      <c r="H17" s="13" t="s">
        <v>35</v>
      </c>
      <c r="I17" s="13" t="s">
        <v>36</v>
      </c>
      <c r="J17" s="13" t="s">
        <v>19</v>
      </c>
      <c r="K17" s="13" t="s">
        <v>37</v>
      </c>
      <c r="L17" s="13" t="s">
        <v>38</v>
      </c>
      <c r="M17" s="16" t="s">
        <v>50</v>
      </c>
    </row>
    <row r="18" spans="1:13" ht="23.25">
      <c r="A18" s="15" t="s">
        <v>51</v>
      </c>
      <c r="B18" s="16" t="s">
        <v>52</v>
      </c>
      <c r="C18" s="13" t="s">
        <v>53</v>
      </c>
      <c r="D18" s="18">
        <v>290000</v>
      </c>
      <c r="E18" s="18"/>
      <c r="F18" s="18">
        <f>SUM(D18:E18)</f>
        <v>290000</v>
      </c>
      <c r="G18" s="19">
        <f>PRODUCT(F18)*1.25</f>
        <v>362500</v>
      </c>
      <c r="H18" s="13" t="s">
        <v>35</v>
      </c>
      <c r="I18" s="13" t="s">
        <v>36</v>
      </c>
      <c r="J18" s="13" t="s">
        <v>19</v>
      </c>
      <c r="K18" s="13" t="s">
        <v>37</v>
      </c>
      <c r="L18" s="13" t="s">
        <v>38</v>
      </c>
      <c r="M18" s="16" t="s">
        <v>54</v>
      </c>
    </row>
    <row r="19" spans="1:13" ht="14.25">
      <c r="A19" s="15" t="s">
        <v>55</v>
      </c>
      <c r="B19" s="16" t="s">
        <v>56</v>
      </c>
      <c r="C19" s="21"/>
      <c r="D19" s="18">
        <v>69000</v>
      </c>
      <c r="E19" s="18"/>
      <c r="F19" s="18">
        <f>SUM(D19:E19)</f>
        <v>69000</v>
      </c>
      <c r="G19" s="19">
        <f>PRODUCT(F19)*1.25</f>
        <v>86250</v>
      </c>
      <c r="H19" s="17"/>
      <c r="I19" s="17"/>
      <c r="J19" s="13" t="s">
        <v>19</v>
      </c>
      <c r="K19" s="17"/>
      <c r="L19" s="17"/>
      <c r="M19" s="16" t="s">
        <v>20</v>
      </c>
    </row>
    <row r="20" spans="1:13" ht="14.25">
      <c r="A20" s="15" t="s">
        <v>57</v>
      </c>
      <c r="B20" s="16" t="s">
        <v>58</v>
      </c>
      <c r="C20" s="13" t="s">
        <v>59</v>
      </c>
      <c r="D20" s="18">
        <v>69000</v>
      </c>
      <c r="E20" s="18"/>
      <c r="F20" s="18">
        <f>SUM(D20:E20)</f>
        <v>69000</v>
      </c>
      <c r="G20" s="19">
        <f>PRODUCT(F20)*1.25</f>
        <v>86250</v>
      </c>
      <c r="H20" s="13"/>
      <c r="I20" s="13"/>
      <c r="J20" s="13" t="s">
        <v>19</v>
      </c>
      <c r="K20" s="13"/>
      <c r="L20" s="13"/>
      <c r="M20" s="16" t="s">
        <v>20</v>
      </c>
    </row>
    <row r="21" spans="1:13" ht="24" customHeight="1">
      <c r="A21" s="15" t="s">
        <v>60</v>
      </c>
      <c r="B21" s="16" t="s">
        <v>61</v>
      </c>
      <c r="C21" s="11" t="s">
        <v>62</v>
      </c>
      <c r="D21" s="18">
        <v>1450000</v>
      </c>
      <c r="E21" s="18"/>
      <c r="F21" s="18">
        <f>SUM(D21:E21)</f>
        <v>1450000</v>
      </c>
      <c r="G21" s="19">
        <f>PRODUCT(F21)*1.25</f>
        <v>1812500</v>
      </c>
      <c r="H21" s="13" t="s">
        <v>35</v>
      </c>
      <c r="I21" s="22" t="s">
        <v>36</v>
      </c>
      <c r="J21" s="13" t="s">
        <v>19</v>
      </c>
      <c r="K21" s="13" t="s">
        <v>37</v>
      </c>
      <c r="L21" s="13" t="s">
        <v>38</v>
      </c>
      <c r="M21" s="16" t="s">
        <v>50</v>
      </c>
    </row>
    <row r="22" spans="1:13" ht="24" customHeight="1">
      <c r="A22" s="15" t="s">
        <v>63</v>
      </c>
      <c r="B22" s="16" t="s">
        <v>64</v>
      </c>
      <c r="C22" s="13" t="s">
        <v>65</v>
      </c>
      <c r="D22" s="18">
        <v>290000</v>
      </c>
      <c r="E22" s="18"/>
      <c r="F22" s="18">
        <f>SUM(D22:E22)</f>
        <v>290000</v>
      </c>
      <c r="G22" s="19">
        <f>PRODUCT(F22)*1.25</f>
        <v>362500</v>
      </c>
      <c r="H22" s="13" t="s">
        <v>35</v>
      </c>
      <c r="I22" s="13" t="s">
        <v>36</v>
      </c>
      <c r="J22" s="13" t="s">
        <v>19</v>
      </c>
      <c r="K22" s="13" t="s">
        <v>37</v>
      </c>
      <c r="L22" s="13" t="s">
        <v>38</v>
      </c>
      <c r="M22" s="16" t="s">
        <v>54</v>
      </c>
    </row>
    <row r="23" spans="1:13" ht="14.25">
      <c r="A23" s="15" t="s">
        <v>66</v>
      </c>
      <c r="B23" s="16" t="s">
        <v>67</v>
      </c>
      <c r="C23" s="17"/>
      <c r="D23" s="18">
        <v>60000</v>
      </c>
      <c r="E23" s="18"/>
      <c r="F23" s="18">
        <f>SUM(D23:E23)</f>
        <v>60000</v>
      </c>
      <c r="G23" s="19">
        <f>PRODUCT(F23)*1.25</f>
        <v>75000</v>
      </c>
      <c r="H23" s="17"/>
      <c r="I23" s="17"/>
      <c r="J23" s="13" t="s">
        <v>19</v>
      </c>
      <c r="K23" s="17"/>
      <c r="L23" s="17"/>
      <c r="M23" s="16" t="s">
        <v>20</v>
      </c>
    </row>
    <row r="24" spans="1:13" ht="14.25">
      <c r="A24" s="15" t="s">
        <v>68</v>
      </c>
      <c r="B24" s="16" t="s">
        <v>69</v>
      </c>
      <c r="C24" s="17"/>
      <c r="D24" s="18">
        <v>69000</v>
      </c>
      <c r="E24" s="18"/>
      <c r="F24" s="18">
        <f>SUM(D24:E24)</f>
        <v>69000</v>
      </c>
      <c r="G24" s="19">
        <f>PRODUCT(F24)*1.25</f>
        <v>86250</v>
      </c>
      <c r="H24" s="17"/>
      <c r="I24" s="17"/>
      <c r="J24" s="13" t="s">
        <v>19</v>
      </c>
      <c r="K24" s="17"/>
      <c r="L24" s="17"/>
      <c r="M24" s="16" t="s">
        <v>20</v>
      </c>
    </row>
    <row r="25" spans="1:13" ht="14.25">
      <c r="A25" s="15" t="s">
        <v>70</v>
      </c>
      <c r="B25" s="16" t="s">
        <v>71</v>
      </c>
      <c r="C25" s="17"/>
      <c r="D25" s="18">
        <v>590000</v>
      </c>
      <c r="E25" s="18"/>
      <c r="F25" s="18">
        <f>SUM(D25:E25)</f>
        <v>590000</v>
      </c>
      <c r="G25" s="19">
        <f>PRODUCT(F25)*1.25</f>
        <v>737500</v>
      </c>
      <c r="H25" s="17"/>
      <c r="I25" s="17"/>
      <c r="J25" s="13" t="s">
        <v>19</v>
      </c>
      <c r="K25" s="17"/>
      <c r="L25" s="17"/>
      <c r="M25" s="16" t="s">
        <v>72</v>
      </c>
    </row>
    <row r="26" spans="1:13" ht="23.25">
      <c r="A26" s="15" t="s">
        <v>73</v>
      </c>
      <c r="B26" s="16" t="s">
        <v>74</v>
      </c>
      <c r="C26" s="13" t="s">
        <v>75</v>
      </c>
      <c r="D26" s="18">
        <v>140000</v>
      </c>
      <c r="E26" s="18"/>
      <c r="F26" s="18">
        <f>SUM(D26:E26)</f>
        <v>140000</v>
      </c>
      <c r="G26" s="19">
        <f>PRODUCT(F26)*1.25</f>
        <v>175000</v>
      </c>
      <c r="H26" s="13" t="s">
        <v>35</v>
      </c>
      <c r="I26" s="13" t="s">
        <v>36</v>
      </c>
      <c r="J26" s="13" t="s">
        <v>19</v>
      </c>
      <c r="K26" s="13" t="s">
        <v>37</v>
      </c>
      <c r="L26" s="13" t="s">
        <v>38</v>
      </c>
      <c r="M26" s="16" t="s">
        <v>76</v>
      </c>
    </row>
    <row r="27" spans="1:13" ht="14.25">
      <c r="A27" s="15" t="s">
        <v>77</v>
      </c>
      <c r="B27" s="16" t="s">
        <v>78</v>
      </c>
      <c r="C27" s="17"/>
      <c r="D27" s="18">
        <v>65000</v>
      </c>
      <c r="E27" s="18"/>
      <c r="F27" s="18">
        <f>SUM(D27:E27)</f>
        <v>65000</v>
      </c>
      <c r="G27" s="19">
        <f>PRODUCT(F27)*1.25</f>
        <v>81250</v>
      </c>
      <c r="H27" s="17"/>
      <c r="I27" s="17"/>
      <c r="J27" s="13" t="s">
        <v>19</v>
      </c>
      <c r="K27" s="17"/>
      <c r="L27" s="17"/>
      <c r="M27" s="16" t="s">
        <v>20</v>
      </c>
    </row>
    <row r="28" spans="1:13" ht="14.25">
      <c r="A28" s="15" t="s">
        <v>79</v>
      </c>
      <c r="B28" s="16" t="s">
        <v>80</v>
      </c>
      <c r="C28" s="17"/>
      <c r="D28" s="18">
        <v>69000</v>
      </c>
      <c r="E28" s="18"/>
      <c r="F28" s="18">
        <f>SUM(D28:E28)</f>
        <v>69000</v>
      </c>
      <c r="G28" s="19">
        <f>PRODUCT(F28)*1.25</f>
        <v>86250</v>
      </c>
      <c r="H28" s="17"/>
      <c r="I28" s="17"/>
      <c r="J28" s="13" t="s">
        <v>19</v>
      </c>
      <c r="K28" s="17"/>
      <c r="L28" s="17"/>
      <c r="M28" s="16" t="s">
        <v>31</v>
      </c>
    </row>
    <row r="29" spans="1:13" ht="14.25">
      <c r="A29" s="15" t="s">
        <v>81</v>
      </c>
      <c r="B29" s="16" t="s">
        <v>82</v>
      </c>
      <c r="C29" s="17"/>
      <c r="D29" s="18">
        <v>69000</v>
      </c>
      <c r="E29" s="18"/>
      <c r="F29" s="18">
        <f>SUM(D29:E29)</f>
        <v>69000</v>
      </c>
      <c r="G29" s="19">
        <f>PRODUCT(F29)*1.25</f>
        <v>86250</v>
      </c>
      <c r="H29" s="17"/>
      <c r="I29" s="17"/>
      <c r="J29" s="13" t="s">
        <v>19</v>
      </c>
      <c r="K29" s="17"/>
      <c r="L29" s="17"/>
      <c r="M29" s="16" t="s">
        <v>31</v>
      </c>
    </row>
    <row r="30" spans="1:13" ht="23.25">
      <c r="A30" s="15" t="s">
        <v>83</v>
      </c>
      <c r="B30" s="16" t="s">
        <v>84</v>
      </c>
      <c r="C30" s="11" t="s">
        <v>85</v>
      </c>
      <c r="D30" s="18">
        <v>1100000</v>
      </c>
      <c r="E30" s="18"/>
      <c r="F30" s="18">
        <f>SUM(D30:E30)</f>
        <v>1100000</v>
      </c>
      <c r="G30" s="19">
        <f>PRODUCT(F30)*1.25</f>
        <v>1375000</v>
      </c>
      <c r="H30" s="13" t="s">
        <v>35</v>
      </c>
      <c r="I30" s="13" t="s">
        <v>36</v>
      </c>
      <c r="J30" s="13" t="s">
        <v>19</v>
      </c>
      <c r="K30" s="13" t="s">
        <v>86</v>
      </c>
      <c r="L30" s="13" t="s">
        <v>87</v>
      </c>
      <c r="M30" s="16" t="s">
        <v>88</v>
      </c>
    </row>
    <row r="31" spans="1:13" ht="14.25">
      <c r="A31" s="15" t="s">
        <v>89</v>
      </c>
      <c r="B31" s="16" t="s">
        <v>90</v>
      </c>
      <c r="C31" s="17"/>
      <c r="D31" s="18">
        <v>65000</v>
      </c>
      <c r="E31" s="18"/>
      <c r="F31" s="18">
        <f>SUM(D31:E31)</f>
        <v>65000</v>
      </c>
      <c r="G31" s="19">
        <f>PRODUCT(F31)*1.25</f>
        <v>81250</v>
      </c>
      <c r="H31" s="17"/>
      <c r="I31" s="17"/>
      <c r="J31" s="13" t="s">
        <v>19</v>
      </c>
      <c r="K31" s="17"/>
      <c r="L31" s="17"/>
      <c r="M31" s="16" t="s">
        <v>31</v>
      </c>
    </row>
    <row r="32" spans="1:13" ht="14.25">
      <c r="A32" s="15" t="s">
        <v>91</v>
      </c>
      <c r="B32" s="16" t="s">
        <v>92</v>
      </c>
      <c r="C32" s="17"/>
      <c r="D32" s="18">
        <v>65000</v>
      </c>
      <c r="E32" s="18"/>
      <c r="F32" s="18">
        <f>SUM(D32:E32)</f>
        <v>65000</v>
      </c>
      <c r="G32" s="19">
        <f>PRODUCT(F32)*1.25</f>
        <v>81250</v>
      </c>
      <c r="H32" s="17"/>
      <c r="I32" s="17"/>
      <c r="J32" s="13" t="s">
        <v>19</v>
      </c>
      <c r="K32" s="17"/>
      <c r="L32" s="17"/>
      <c r="M32" s="16" t="s">
        <v>31</v>
      </c>
    </row>
    <row r="33" spans="1:13" ht="14.25" customHeight="1">
      <c r="A33" s="15" t="s">
        <v>93</v>
      </c>
      <c r="B33" s="16" t="s">
        <v>94</v>
      </c>
      <c r="C33" s="17"/>
      <c r="D33" s="18">
        <v>40000</v>
      </c>
      <c r="E33" s="18"/>
      <c r="F33" s="18">
        <f>SUM(D33:E33)</f>
        <v>40000</v>
      </c>
      <c r="G33" s="19">
        <f>PRODUCT(F33)*1.25</f>
        <v>50000</v>
      </c>
      <c r="H33" s="17"/>
      <c r="I33" s="17"/>
      <c r="J33" s="13" t="s">
        <v>19</v>
      </c>
      <c r="K33" s="17"/>
      <c r="L33" s="17"/>
      <c r="M33" s="16" t="s">
        <v>31</v>
      </c>
    </row>
    <row r="34" spans="1:13" ht="14.25">
      <c r="A34" s="15" t="s">
        <v>95</v>
      </c>
      <c r="B34" s="16" t="s">
        <v>96</v>
      </c>
      <c r="C34" s="17"/>
      <c r="D34" s="18">
        <v>68000</v>
      </c>
      <c r="E34" s="18"/>
      <c r="F34" s="18">
        <f>SUM(D34:E34)</f>
        <v>68000</v>
      </c>
      <c r="G34" s="19">
        <f>PRODUCT(F34)*1.25</f>
        <v>85000</v>
      </c>
      <c r="H34" s="17"/>
      <c r="I34" s="17"/>
      <c r="J34" s="13" t="s">
        <v>19</v>
      </c>
      <c r="K34" s="17"/>
      <c r="L34" s="17"/>
      <c r="M34" s="16" t="s">
        <v>31</v>
      </c>
    </row>
    <row r="35" spans="1:13" ht="23.25">
      <c r="A35" s="15" t="s">
        <v>97</v>
      </c>
      <c r="B35" s="16" t="s">
        <v>98</v>
      </c>
      <c r="C35" s="11" t="s">
        <v>99</v>
      </c>
      <c r="D35" s="18">
        <v>1000000</v>
      </c>
      <c r="E35" s="18">
        <v>250000</v>
      </c>
      <c r="F35" s="18">
        <f>SUM(D35:E35)</f>
        <v>1250000</v>
      </c>
      <c r="G35" s="19">
        <f>PRODUCT(F35)*1.25</f>
        <v>1562500</v>
      </c>
      <c r="H35" s="13" t="s">
        <v>35</v>
      </c>
      <c r="I35" s="13" t="s">
        <v>45</v>
      </c>
      <c r="J35" s="13" t="s">
        <v>19</v>
      </c>
      <c r="K35" s="13" t="s">
        <v>37</v>
      </c>
      <c r="L35" s="13" t="s">
        <v>100</v>
      </c>
      <c r="M35" s="16" t="s">
        <v>45</v>
      </c>
    </row>
    <row r="36" spans="1:13" ht="14.25">
      <c r="A36" s="15" t="s">
        <v>101</v>
      </c>
      <c r="B36" s="16" t="s">
        <v>102</v>
      </c>
      <c r="C36" s="21"/>
      <c r="D36" s="18">
        <v>290000</v>
      </c>
      <c r="E36" s="18"/>
      <c r="F36" s="18">
        <f>SUM(D36:E36)</f>
        <v>290000</v>
      </c>
      <c r="G36" s="19">
        <f>PRODUCT(F36)*1.25</f>
        <v>362500</v>
      </c>
      <c r="H36" s="17"/>
      <c r="I36" s="17"/>
      <c r="J36" s="13" t="s">
        <v>19</v>
      </c>
      <c r="K36" s="17"/>
      <c r="L36" s="17"/>
      <c r="M36" s="16" t="s">
        <v>103</v>
      </c>
    </row>
    <row r="37" spans="1:13" ht="14.25">
      <c r="A37" s="15" t="s">
        <v>104</v>
      </c>
      <c r="B37" s="16" t="s">
        <v>105</v>
      </c>
      <c r="C37" s="21"/>
      <c r="D37" s="18">
        <v>65000</v>
      </c>
      <c r="E37" s="18"/>
      <c r="F37" s="18">
        <f>SUM(D37:E37)</f>
        <v>65000</v>
      </c>
      <c r="G37" s="19">
        <f>PRODUCT(F37)*1.25</f>
        <v>81250</v>
      </c>
      <c r="H37" s="17"/>
      <c r="I37" s="17"/>
      <c r="J37" s="13" t="s">
        <v>19</v>
      </c>
      <c r="K37" s="17"/>
      <c r="L37" s="17"/>
      <c r="M37" s="16" t="s">
        <v>20</v>
      </c>
    </row>
    <row r="38" spans="1:13" ht="14.25" customHeight="1">
      <c r="A38" s="15" t="s">
        <v>106</v>
      </c>
      <c r="B38" s="16" t="s">
        <v>107</v>
      </c>
      <c r="C38" s="21"/>
      <c r="D38" s="18">
        <v>30000</v>
      </c>
      <c r="E38" s="18"/>
      <c r="F38" s="18">
        <f>SUM(D38:E38)</f>
        <v>30000</v>
      </c>
      <c r="G38" s="19">
        <f>PRODUCT(F38)*1.25</f>
        <v>37500</v>
      </c>
      <c r="H38" s="17"/>
      <c r="I38" s="17"/>
      <c r="J38" s="13" t="s">
        <v>19</v>
      </c>
      <c r="K38" s="17"/>
      <c r="L38" s="17"/>
      <c r="M38" s="16" t="s">
        <v>31</v>
      </c>
    </row>
    <row r="39" spans="1:13" ht="23.25">
      <c r="A39" s="15" t="s">
        <v>108</v>
      </c>
      <c r="B39" s="16" t="s">
        <v>109</v>
      </c>
      <c r="C39" s="13" t="s">
        <v>110</v>
      </c>
      <c r="D39" s="18">
        <v>280000</v>
      </c>
      <c r="E39" s="18"/>
      <c r="F39" s="18">
        <f>SUM(D39:E39)</f>
        <v>280000</v>
      </c>
      <c r="G39" s="19">
        <f>PRODUCT(F39)*1.25</f>
        <v>350000</v>
      </c>
      <c r="H39" s="13" t="s">
        <v>35</v>
      </c>
      <c r="I39" s="13" t="s">
        <v>36</v>
      </c>
      <c r="J39" s="13" t="s">
        <v>19</v>
      </c>
      <c r="K39" s="13" t="s">
        <v>37</v>
      </c>
      <c r="L39" s="13" t="s">
        <v>38</v>
      </c>
      <c r="M39" s="16" t="s">
        <v>111</v>
      </c>
    </row>
    <row r="40" spans="1:13" ht="14.25">
      <c r="A40" s="15" t="s">
        <v>112</v>
      </c>
      <c r="B40" s="16" t="s">
        <v>113</v>
      </c>
      <c r="C40" s="21"/>
      <c r="D40" s="18">
        <v>65000</v>
      </c>
      <c r="E40" s="18"/>
      <c r="F40" s="18">
        <f>SUM(D40:E40)</f>
        <v>65000</v>
      </c>
      <c r="G40" s="19">
        <f>PRODUCT(F40)*1.25</f>
        <v>81250</v>
      </c>
      <c r="H40" s="17"/>
      <c r="I40" s="17"/>
      <c r="J40" s="13" t="s">
        <v>19</v>
      </c>
      <c r="K40" s="17"/>
      <c r="L40" s="17"/>
      <c r="M40" s="16" t="s">
        <v>31</v>
      </c>
    </row>
    <row r="41" spans="1:13" ht="24" customHeight="1">
      <c r="A41" s="15" t="s">
        <v>114</v>
      </c>
      <c r="B41" s="16" t="s">
        <v>115</v>
      </c>
      <c r="C41" s="13" t="s">
        <v>116</v>
      </c>
      <c r="D41" s="18">
        <v>650000</v>
      </c>
      <c r="E41" s="18"/>
      <c r="F41" s="18">
        <f>SUM(D41:E41)</f>
        <v>650000</v>
      </c>
      <c r="G41" s="19">
        <f>PRODUCT(F41)*1.25</f>
        <v>812500</v>
      </c>
      <c r="H41" s="13" t="s">
        <v>35</v>
      </c>
      <c r="I41" s="13" t="s">
        <v>36</v>
      </c>
      <c r="J41" s="13" t="s">
        <v>19</v>
      </c>
      <c r="K41" s="13" t="s">
        <v>37</v>
      </c>
      <c r="L41" s="13" t="s">
        <v>38</v>
      </c>
      <c r="M41" s="16" t="s">
        <v>111</v>
      </c>
    </row>
    <row r="42" spans="1:13" ht="24" customHeight="1">
      <c r="A42" s="15" t="s">
        <v>117</v>
      </c>
      <c r="B42" s="16" t="s">
        <v>118</v>
      </c>
      <c r="C42" s="13" t="s">
        <v>119</v>
      </c>
      <c r="D42" s="18">
        <v>299000</v>
      </c>
      <c r="E42" s="18"/>
      <c r="F42" s="18">
        <f>SUM(D42:E42)</f>
        <v>299000</v>
      </c>
      <c r="G42" s="19">
        <f>PRODUCT(F42)*1.25</f>
        <v>373750</v>
      </c>
      <c r="H42" s="13" t="s">
        <v>35</v>
      </c>
      <c r="I42" s="13" t="s">
        <v>36</v>
      </c>
      <c r="J42" s="13" t="s">
        <v>19</v>
      </c>
      <c r="K42" s="13" t="s">
        <v>37</v>
      </c>
      <c r="L42" s="13" t="s">
        <v>38</v>
      </c>
      <c r="M42" s="16" t="s">
        <v>111</v>
      </c>
    </row>
    <row r="43" spans="1:13" ht="14.25" customHeight="1">
      <c r="A43" s="15" t="s">
        <v>120</v>
      </c>
      <c r="B43" s="16" t="s">
        <v>121</v>
      </c>
      <c r="C43" s="21"/>
      <c r="D43" s="18">
        <v>60000</v>
      </c>
      <c r="E43" s="18"/>
      <c r="F43" s="18">
        <f>SUM(D43:E43)</f>
        <v>60000</v>
      </c>
      <c r="G43" s="19">
        <f>PRODUCT(F43)*1.25</f>
        <v>75000</v>
      </c>
      <c r="H43" s="17"/>
      <c r="I43" s="17"/>
      <c r="J43" s="13" t="s">
        <v>19</v>
      </c>
      <c r="K43" s="17"/>
      <c r="L43" s="17"/>
      <c r="M43" s="16" t="s">
        <v>20</v>
      </c>
    </row>
    <row r="44" spans="1:13" ht="14.25">
      <c r="A44" s="15" t="s">
        <v>122</v>
      </c>
      <c r="B44" s="16" t="s">
        <v>123</v>
      </c>
      <c r="C44" s="21"/>
      <c r="D44" s="18">
        <v>50000</v>
      </c>
      <c r="E44" s="18"/>
      <c r="F44" s="18">
        <f>SUM(D44:E44)</f>
        <v>50000</v>
      </c>
      <c r="G44" s="19">
        <f>PRODUCT(F44)*1.25</f>
        <v>62500</v>
      </c>
      <c r="H44" s="17"/>
      <c r="I44" s="17"/>
      <c r="J44" s="13" t="s">
        <v>19</v>
      </c>
      <c r="K44" s="17"/>
      <c r="L44" s="17"/>
      <c r="M44" s="16" t="s">
        <v>31</v>
      </c>
    </row>
    <row r="45" spans="1:13" ht="14.25">
      <c r="A45" s="15" t="s">
        <v>124</v>
      </c>
      <c r="B45" s="16" t="s">
        <v>125</v>
      </c>
      <c r="C45" s="21"/>
      <c r="D45" s="18">
        <v>69900</v>
      </c>
      <c r="E45" s="18"/>
      <c r="F45" s="18">
        <f>SUM(D45:E45)</f>
        <v>69900</v>
      </c>
      <c r="G45" s="19">
        <f>PRODUCT(F45)*1.25</f>
        <v>87375</v>
      </c>
      <c r="H45" s="17"/>
      <c r="I45" s="17"/>
      <c r="J45" s="13" t="s">
        <v>19</v>
      </c>
      <c r="K45" s="17"/>
      <c r="L45" s="17"/>
      <c r="M45" s="16" t="s">
        <v>31</v>
      </c>
    </row>
    <row r="46" spans="1:13" ht="26.25" customHeight="1">
      <c r="A46" s="15" t="s">
        <v>126</v>
      </c>
      <c r="B46" s="16" t="s">
        <v>127</v>
      </c>
      <c r="C46" s="21"/>
      <c r="D46" s="18">
        <v>65000</v>
      </c>
      <c r="E46" s="18"/>
      <c r="F46" s="18">
        <f>SUM(D46:E46)</f>
        <v>65000</v>
      </c>
      <c r="G46" s="19">
        <f>PRODUCT(F46)*1.25</f>
        <v>81250</v>
      </c>
      <c r="H46" s="17"/>
      <c r="I46" s="17"/>
      <c r="J46" s="13" t="s">
        <v>19</v>
      </c>
      <c r="K46" s="17"/>
      <c r="L46" s="17"/>
      <c r="M46" s="16" t="s">
        <v>31</v>
      </c>
    </row>
    <row r="47" spans="1:13" ht="24" customHeight="1">
      <c r="A47" s="15" t="s">
        <v>128</v>
      </c>
      <c r="B47" s="16" t="s">
        <v>129</v>
      </c>
      <c r="C47" s="13" t="s">
        <v>130</v>
      </c>
      <c r="D47" s="18">
        <v>290000</v>
      </c>
      <c r="E47" s="18"/>
      <c r="F47" s="18">
        <f>SUM(D47:E47)</f>
        <v>290000</v>
      </c>
      <c r="G47" s="19">
        <f>PRODUCT(F47)*1.25</f>
        <v>362500</v>
      </c>
      <c r="H47" s="13" t="s">
        <v>35</v>
      </c>
      <c r="I47" s="13" t="s">
        <v>36</v>
      </c>
      <c r="J47" s="13" t="s">
        <v>19</v>
      </c>
      <c r="K47" s="13" t="s">
        <v>37</v>
      </c>
      <c r="L47" s="13" t="s">
        <v>38</v>
      </c>
      <c r="M47" s="16" t="s">
        <v>111</v>
      </c>
    </row>
    <row r="48" spans="1:13" ht="14.25">
      <c r="A48" s="15" t="s">
        <v>131</v>
      </c>
      <c r="B48" s="16" t="s">
        <v>132</v>
      </c>
      <c r="C48" s="17"/>
      <c r="D48" s="18">
        <v>65000</v>
      </c>
      <c r="E48" s="18"/>
      <c r="F48" s="18">
        <f>SUM(D48:E48)</f>
        <v>65000</v>
      </c>
      <c r="G48" s="19">
        <f>PRODUCT(F48)*1.25</f>
        <v>81250</v>
      </c>
      <c r="H48" s="17"/>
      <c r="I48" s="17"/>
      <c r="J48" s="13" t="s">
        <v>19</v>
      </c>
      <c r="K48" s="17"/>
      <c r="L48" s="17"/>
      <c r="M48" s="16" t="s">
        <v>31</v>
      </c>
    </row>
    <row r="49" spans="1:13" ht="14.25">
      <c r="A49" s="15" t="s">
        <v>133</v>
      </c>
      <c r="B49" s="16" t="s">
        <v>134</v>
      </c>
      <c r="C49" s="17"/>
      <c r="D49" s="18">
        <v>30000</v>
      </c>
      <c r="E49" s="18"/>
      <c r="F49" s="18">
        <f>SUM(D49:E49)</f>
        <v>30000</v>
      </c>
      <c r="G49" s="19">
        <f>PRODUCT(F49)*1.25</f>
        <v>37500</v>
      </c>
      <c r="H49" s="17"/>
      <c r="I49" s="17"/>
      <c r="J49" s="13" t="s">
        <v>19</v>
      </c>
      <c r="K49" s="17"/>
      <c r="L49" s="17"/>
      <c r="M49" s="16" t="s">
        <v>31</v>
      </c>
    </row>
    <row r="50" spans="1:13" ht="24.75" customHeight="1">
      <c r="A50" s="15" t="s">
        <v>135</v>
      </c>
      <c r="B50" s="16" t="s">
        <v>136</v>
      </c>
      <c r="C50" s="17"/>
      <c r="D50" s="18">
        <v>30000</v>
      </c>
      <c r="E50" s="18"/>
      <c r="F50" s="18">
        <f>SUM(D50:E50)</f>
        <v>30000</v>
      </c>
      <c r="G50" s="19">
        <f>PRODUCT(F50)*1.25</f>
        <v>37500</v>
      </c>
      <c r="H50" s="17"/>
      <c r="I50" s="17"/>
      <c r="J50" s="13" t="s">
        <v>19</v>
      </c>
      <c r="K50" s="17"/>
      <c r="L50" s="17"/>
      <c r="M50" s="16" t="s">
        <v>31</v>
      </c>
    </row>
    <row r="51" spans="1:13" ht="14.25">
      <c r="A51" s="15" t="s">
        <v>137</v>
      </c>
      <c r="B51" s="16" t="s">
        <v>138</v>
      </c>
      <c r="C51" s="17"/>
      <c r="D51" s="18">
        <v>69900</v>
      </c>
      <c r="E51" s="18"/>
      <c r="F51" s="18">
        <f>SUM(D51:E51)</f>
        <v>69900</v>
      </c>
      <c r="G51" s="19">
        <f>PRODUCT(F51)*1.25</f>
        <v>87375</v>
      </c>
      <c r="H51" s="17"/>
      <c r="I51" s="17"/>
      <c r="J51" s="13" t="s">
        <v>19</v>
      </c>
      <c r="K51" s="17"/>
      <c r="L51" s="17"/>
      <c r="M51" s="16" t="s">
        <v>31</v>
      </c>
    </row>
    <row r="52" spans="1:13" ht="14.25">
      <c r="A52" s="15" t="s">
        <v>139</v>
      </c>
      <c r="B52" s="16" t="s">
        <v>140</v>
      </c>
      <c r="C52" s="17"/>
      <c r="D52" s="18">
        <v>65000</v>
      </c>
      <c r="E52" s="18"/>
      <c r="F52" s="18">
        <f>SUM(D52:E52)</f>
        <v>65000</v>
      </c>
      <c r="G52" s="19">
        <f>PRODUCT(F52)*1.25</f>
        <v>81250</v>
      </c>
      <c r="H52" s="17"/>
      <c r="I52" s="17"/>
      <c r="J52" s="13" t="s">
        <v>19</v>
      </c>
      <c r="K52" s="17"/>
      <c r="L52" s="17"/>
      <c r="M52" s="16" t="s">
        <v>31</v>
      </c>
    </row>
    <row r="53" spans="1:13" ht="14.25">
      <c r="A53" s="15" t="s">
        <v>141</v>
      </c>
      <c r="B53" s="16" t="s">
        <v>142</v>
      </c>
      <c r="C53" s="17"/>
      <c r="D53" s="18">
        <v>59400</v>
      </c>
      <c r="E53" s="18"/>
      <c r="F53" s="18">
        <f>SUM(D53:E53)</f>
        <v>59400</v>
      </c>
      <c r="G53" s="19">
        <f>PRODUCT(F53)*1.25</f>
        <v>74250</v>
      </c>
      <c r="H53" s="17"/>
      <c r="I53" s="17"/>
      <c r="J53" s="13" t="s">
        <v>19</v>
      </c>
      <c r="K53" s="17"/>
      <c r="L53" s="17"/>
      <c r="M53" s="16" t="s">
        <v>143</v>
      </c>
    </row>
    <row r="54" spans="1:13" ht="14.25">
      <c r="A54" s="15" t="s">
        <v>144</v>
      </c>
      <c r="B54" s="16" t="s">
        <v>145</v>
      </c>
      <c r="C54" s="17"/>
      <c r="D54" s="18">
        <v>40000</v>
      </c>
      <c r="E54" s="18"/>
      <c r="F54" s="18">
        <f>SUM(D54:E54)</f>
        <v>40000</v>
      </c>
      <c r="G54" s="19">
        <f>PRODUCT(F54)*1.25</f>
        <v>50000</v>
      </c>
      <c r="H54" s="17"/>
      <c r="I54" s="17"/>
      <c r="J54" s="13" t="s">
        <v>19</v>
      </c>
      <c r="K54" s="17"/>
      <c r="L54" s="17"/>
      <c r="M54" s="16" t="s">
        <v>31</v>
      </c>
    </row>
    <row r="55" spans="1:13" ht="14.25">
      <c r="A55" s="15" t="s">
        <v>146</v>
      </c>
      <c r="B55" s="16" t="s">
        <v>147</v>
      </c>
      <c r="C55" s="17"/>
      <c r="D55" s="18">
        <v>40000</v>
      </c>
      <c r="E55" s="18"/>
      <c r="F55" s="18">
        <f>SUM(D55:E55)</f>
        <v>40000</v>
      </c>
      <c r="G55" s="19">
        <f>PRODUCT(F55)*1.25</f>
        <v>50000</v>
      </c>
      <c r="H55" s="17"/>
      <c r="I55" s="17"/>
      <c r="J55" s="13" t="s">
        <v>19</v>
      </c>
      <c r="K55" s="17"/>
      <c r="L55" s="17"/>
      <c r="M55" s="16" t="s">
        <v>31</v>
      </c>
    </row>
    <row r="56" spans="1:13" ht="14.25">
      <c r="A56" s="15" t="s">
        <v>148</v>
      </c>
      <c r="B56" s="16" t="s">
        <v>149</v>
      </c>
      <c r="C56" s="17"/>
      <c r="D56" s="18">
        <v>30000</v>
      </c>
      <c r="E56" s="18"/>
      <c r="F56" s="18">
        <f>SUM(D56:E56)</f>
        <v>30000</v>
      </c>
      <c r="G56" s="19">
        <f>PRODUCT(F56)*1.25</f>
        <v>37500</v>
      </c>
      <c r="H56" s="17"/>
      <c r="I56" s="17"/>
      <c r="J56" s="13" t="s">
        <v>19</v>
      </c>
      <c r="K56" s="17"/>
      <c r="L56" s="17"/>
      <c r="M56" s="16" t="s">
        <v>31</v>
      </c>
    </row>
    <row r="57" spans="1:13" ht="23.25">
      <c r="A57" s="15" t="s">
        <v>150</v>
      </c>
      <c r="B57" s="16" t="s">
        <v>151</v>
      </c>
      <c r="C57" s="13" t="s">
        <v>152</v>
      </c>
      <c r="D57" s="18">
        <v>300000</v>
      </c>
      <c r="E57" s="18"/>
      <c r="F57" s="18">
        <f>SUM(D57:E57)</f>
        <v>300000</v>
      </c>
      <c r="G57" s="19">
        <f>PRODUCT(F57)*1.25</f>
        <v>375000</v>
      </c>
      <c r="H57" s="23" t="s">
        <v>153</v>
      </c>
      <c r="I57" s="17"/>
      <c r="J57" s="13" t="s">
        <v>19</v>
      </c>
      <c r="K57" s="13" t="s">
        <v>37</v>
      </c>
      <c r="L57" s="13" t="s">
        <v>154</v>
      </c>
      <c r="M57" s="20"/>
    </row>
    <row r="58" spans="1:13" ht="14.25">
      <c r="A58" s="15" t="s">
        <v>155</v>
      </c>
      <c r="B58" s="16" t="s">
        <v>156</v>
      </c>
      <c r="C58" s="17"/>
      <c r="D58" s="18">
        <v>60000</v>
      </c>
      <c r="E58" s="18"/>
      <c r="F58" s="18">
        <f>SUM(D58:E58)</f>
        <v>60000</v>
      </c>
      <c r="G58" s="19">
        <f>PRODUCT(F58)*1.25</f>
        <v>75000</v>
      </c>
      <c r="H58" s="17"/>
      <c r="I58" s="17"/>
      <c r="J58" s="13" t="s">
        <v>19</v>
      </c>
      <c r="K58" s="17"/>
      <c r="L58" s="17"/>
      <c r="M58" s="16" t="s">
        <v>31</v>
      </c>
    </row>
    <row r="59" spans="1:13" ht="14.25">
      <c r="A59" s="15" t="s">
        <v>157</v>
      </c>
      <c r="B59" s="16" t="s">
        <v>158</v>
      </c>
      <c r="C59" s="17"/>
      <c r="D59" s="18">
        <v>30000</v>
      </c>
      <c r="E59" s="18"/>
      <c r="F59" s="18">
        <f>SUM(D59:E59)</f>
        <v>30000</v>
      </c>
      <c r="G59" s="19">
        <f>PRODUCT(F59)*1.25</f>
        <v>37500</v>
      </c>
      <c r="H59" s="17"/>
      <c r="I59" s="17"/>
      <c r="J59" s="13" t="s">
        <v>19</v>
      </c>
      <c r="K59" s="17"/>
      <c r="L59" s="17"/>
      <c r="M59" s="16" t="s">
        <v>31</v>
      </c>
    </row>
    <row r="60" spans="1:13" ht="14.25">
      <c r="A60" s="15" t="s">
        <v>159</v>
      </c>
      <c r="B60" s="16" t="s">
        <v>160</v>
      </c>
      <c r="C60" s="17"/>
      <c r="D60" s="18">
        <v>68000</v>
      </c>
      <c r="E60" s="18"/>
      <c r="F60" s="18">
        <f>SUM(D60:E60)</f>
        <v>68000</v>
      </c>
      <c r="G60" s="19">
        <f>PRODUCT(F60)*1.25</f>
        <v>85000</v>
      </c>
      <c r="H60" s="17"/>
      <c r="I60" s="17"/>
      <c r="J60" s="13" t="s">
        <v>19</v>
      </c>
      <c r="K60" s="17"/>
      <c r="L60" s="17"/>
      <c r="M60" s="16" t="s">
        <v>31</v>
      </c>
    </row>
    <row r="61" spans="1:13" ht="14.25">
      <c r="A61" s="15" t="s">
        <v>161</v>
      </c>
      <c r="B61" s="16" t="s">
        <v>162</v>
      </c>
      <c r="C61" s="17"/>
      <c r="D61" s="18">
        <v>68000</v>
      </c>
      <c r="E61" s="18"/>
      <c r="F61" s="18">
        <f>SUM(D61:E61)</f>
        <v>68000</v>
      </c>
      <c r="G61" s="19">
        <f>PRODUCT(F61)*1.25</f>
        <v>85000</v>
      </c>
      <c r="H61" s="17"/>
      <c r="I61" s="17"/>
      <c r="J61" s="13" t="s">
        <v>19</v>
      </c>
      <c r="K61" s="17"/>
      <c r="L61" s="17"/>
      <c r="M61" s="16" t="s">
        <v>31</v>
      </c>
    </row>
    <row r="62" spans="1:13" ht="24" customHeight="1">
      <c r="A62" s="15" t="s">
        <v>163</v>
      </c>
      <c r="B62" s="16" t="s">
        <v>164</v>
      </c>
      <c r="C62" s="13" t="s">
        <v>165</v>
      </c>
      <c r="D62" s="18">
        <v>0</v>
      </c>
      <c r="E62" s="18"/>
      <c r="F62" s="18">
        <f>SUM(D62:E62)</f>
        <v>0</v>
      </c>
      <c r="G62" s="19">
        <f>PRODUCT(F62)*1.25</f>
        <v>0</v>
      </c>
      <c r="H62" s="13" t="s">
        <v>35</v>
      </c>
      <c r="I62" s="13" t="s">
        <v>36</v>
      </c>
      <c r="J62" s="13" t="s">
        <v>19</v>
      </c>
      <c r="K62" s="13" t="s">
        <v>37</v>
      </c>
      <c r="L62" s="13" t="s">
        <v>38</v>
      </c>
      <c r="M62" s="16" t="s">
        <v>166</v>
      </c>
    </row>
    <row r="63" spans="1:13" ht="14.25">
      <c r="A63" s="15" t="s">
        <v>167</v>
      </c>
      <c r="B63" s="16" t="s">
        <v>168</v>
      </c>
      <c r="C63" s="17"/>
      <c r="D63" s="18">
        <v>400000</v>
      </c>
      <c r="E63" s="18"/>
      <c r="F63" s="18">
        <f>SUM(D63:E63)</f>
        <v>400000</v>
      </c>
      <c r="G63" s="19">
        <f>PRODUCT(F63)*1.25</f>
        <v>500000</v>
      </c>
      <c r="H63" s="17"/>
      <c r="I63" s="17"/>
      <c r="J63" s="13" t="s">
        <v>19</v>
      </c>
      <c r="K63" s="17"/>
      <c r="L63" s="17"/>
      <c r="M63" s="16" t="s">
        <v>169</v>
      </c>
    </row>
    <row r="64" spans="1:13" ht="14.25" customHeight="1">
      <c r="A64" s="15" t="s">
        <v>170</v>
      </c>
      <c r="B64" s="16" t="s">
        <v>171</v>
      </c>
      <c r="C64" s="17"/>
      <c r="D64" s="18">
        <v>299000</v>
      </c>
      <c r="E64" s="18"/>
      <c r="F64" s="18">
        <f>SUM(D64:E64)</f>
        <v>299000</v>
      </c>
      <c r="G64" s="19">
        <f>PRODUCT(F64)*1.25</f>
        <v>373750</v>
      </c>
      <c r="H64" s="17"/>
      <c r="I64" s="17"/>
      <c r="J64" s="13" t="s">
        <v>19</v>
      </c>
      <c r="K64" s="17"/>
      <c r="L64" s="17"/>
      <c r="M64" s="16" t="s">
        <v>172</v>
      </c>
    </row>
    <row r="65" spans="1:13" ht="23.25" customHeight="1">
      <c r="A65" s="15" t="s">
        <v>173</v>
      </c>
      <c r="B65" s="16" t="s">
        <v>174</v>
      </c>
      <c r="C65" s="17"/>
      <c r="D65" s="18">
        <v>40000</v>
      </c>
      <c r="E65" s="18"/>
      <c r="F65" s="18">
        <f>SUM(D65:E65)</f>
        <v>40000</v>
      </c>
      <c r="G65" s="19">
        <f>PRODUCT(F65)*1.25</f>
        <v>50000</v>
      </c>
      <c r="H65" s="17"/>
      <c r="I65" s="17"/>
      <c r="J65" s="13" t="s">
        <v>19</v>
      </c>
      <c r="K65" s="17"/>
      <c r="L65" s="17"/>
      <c r="M65" s="16" t="s">
        <v>172</v>
      </c>
    </row>
    <row r="66" spans="1:13" ht="14.25" customHeight="1">
      <c r="A66" s="15" t="s">
        <v>175</v>
      </c>
      <c r="B66" s="16" t="s">
        <v>176</v>
      </c>
      <c r="C66" s="13" t="s">
        <v>177</v>
      </c>
      <c r="D66" s="18">
        <v>69000</v>
      </c>
      <c r="E66" s="18"/>
      <c r="F66" s="18">
        <f>SUM(D66:E66)</f>
        <v>69000</v>
      </c>
      <c r="G66" s="19">
        <f>PRODUCT(F66)*1.25</f>
        <v>86250</v>
      </c>
      <c r="H66" s="17"/>
      <c r="I66" s="17"/>
      <c r="J66" s="13" t="s">
        <v>19</v>
      </c>
      <c r="K66" s="13" t="s">
        <v>37</v>
      </c>
      <c r="L66" s="13" t="s">
        <v>178</v>
      </c>
      <c r="M66" s="20"/>
    </row>
    <row r="67" spans="1:13" ht="24" customHeight="1">
      <c r="A67" s="15" t="s">
        <v>179</v>
      </c>
      <c r="B67" s="16" t="s">
        <v>180</v>
      </c>
      <c r="C67" s="17"/>
      <c r="D67" s="18">
        <v>4000000</v>
      </c>
      <c r="E67" s="18"/>
      <c r="F67" s="18">
        <f>SUM(D67:E67)</f>
        <v>4000000</v>
      </c>
      <c r="G67" s="19">
        <f>PRODUCT(F67)*1.25</f>
        <v>5000000</v>
      </c>
      <c r="H67" s="17"/>
      <c r="I67" s="17"/>
      <c r="J67" s="13" t="s">
        <v>181</v>
      </c>
      <c r="K67" s="17"/>
      <c r="L67" s="17"/>
      <c r="M67" s="16" t="s">
        <v>182</v>
      </c>
    </row>
    <row r="68" spans="1:13" ht="24" customHeight="1">
      <c r="A68" s="15" t="s">
        <v>183</v>
      </c>
      <c r="B68" s="16" t="s">
        <v>184</v>
      </c>
      <c r="C68" s="17"/>
      <c r="D68" s="18">
        <v>60000</v>
      </c>
      <c r="E68" s="18"/>
      <c r="F68" s="18">
        <f>SUM(D68:E68)</f>
        <v>60000</v>
      </c>
      <c r="G68" s="19">
        <f>PRODUCT(F68)*1.25</f>
        <v>75000</v>
      </c>
      <c r="H68" s="17"/>
      <c r="I68" s="17"/>
      <c r="J68" s="13" t="s">
        <v>19</v>
      </c>
      <c r="K68" s="17"/>
      <c r="L68" s="17"/>
      <c r="M68" s="16" t="s">
        <v>31</v>
      </c>
    </row>
    <row r="69" spans="1:13" ht="23.25">
      <c r="A69" s="15" t="s">
        <v>185</v>
      </c>
      <c r="B69" s="16" t="s">
        <v>186</v>
      </c>
      <c r="C69" s="24" t="s">
        <v>187</v>
      </c>
      <c r="D69" s="18">
        <v>1300000</v>
      </c>
      <c r="E69" s="18"/>
      <c r="F69" s="18">
        <f>SUM(D69:E69)</f>
        <v>1300000</v>
      </c>
      <c r="G69" s="19">
        <f>PRODUCT(F69)*1.25</f>
        <v>1625000</v>
      </c>
      <c r="H69" s="13" t="s">
        <v>35</v>
      </c>
      <c r="I69" s="13" t="s">
        <v>36</v>
      </c>
      <c r="J69" s="13" t="s">
        <v>19</v>
      </c>
      <c r="K69" s="13" t="s">
        <v>37</v>
      </c>
      <c r="L69" s="13" t="s">
        <v>38</v>
      </c>
      <c r="M69" s="16" t="s">
        <v>188</v>
      </c>
    </row>
    <row r="70" spans="1:13" ht="23.25">
      <c r="A70" s="15" t="s">
        <v>189</v>
      </c>
      <c r="B70" s="16" t="s">
        <v>190</v>
      </c>
      <c r="C70" s="17"/>
      <c r="D70" s="18">
        <v>60000</v>
      </c>
      <c r="E70" s="18"/>
      <c r="F70" s="18">
        <f>SUM(D70:E70)</f>
        <v>60000</v>
      </c>
      <c r="G70" s="19">
        <f>PRODUCT(F70)*1.25</f>
        <v>75000</v>
      </c>
      <c r="H70" s="17"/>
      <c r="I70" s="17"/>
      <c r="J70" s="13" t="s">
        <v>19</v>
      </c>
      <c r="K70" s="17"/>
      <c r="L70" s="17"/>
      <c r="M70" s="16" t="s">
        <v>31</v>
      </c>
    </row>
    <row r="71" spans="1:13" ht="14.25">
      <c r="A71" s="15" t="s">
        <v>191</v>
      </c>
      <c r="B71" s="16" t="s">
        <v>192</v>
      </c>
      <c r="C71" s="17"/>
      <c r="D71" s="18">
        <v>150000</v>
      </c>
      <c r="E71" s="18"/>
      <c r="F71" s="18">
        <f>SUM(D71:E71)</f>
        <v>150000</v>
      </c>
      <c r="G71" s="19">
        <f>PRODUCT(F71)*1.25</f>
        <v>187500</v>
      </c>
      <c r="H71" s="17"/>
      <c r="I71" s="17"/>
      <c r="J71" s="13" t="s">
        <v>19</v>
      </c>
      <c r="K71" s="17"/>
      <c r="L71" s="17"/>
      <c r="M71" s="16" t="s">
        <v>31</v>
      </c>
    </row>
    <row r="72" spans="1:13" ht="24" customHeight="1">
      <c r="A72" s="15" t="s">
        <v>193</v>
      </c>
      <c r="B72" s="16" t="s">
        <v>194</v>
      </c>
      <c r="C72" s="13" t="s">
        <v>195</v>
      </c>
      <c r="D72" s="18">
        <v>200000</v>
      </c>
      <c r="E72" s="18"/>
      <c r="F72" s="18">
        <f>SUM(D72:E72)</f>
        <v>200000</v>
      </c>
      <c r="G72" s="19">
        <f>PRODUCT(F72)*1.25</f>
        <v>250000</v>
      </c>
      <c r="H72" s="13" t="s">
        <v>35</v>
      </c>
      <c r="I72" s="13" t="s">
        <v>45</v>
      </c>
      <c r="J72" s="13" t="s">
        <v>196</v>
      </c>
      <c r="K72" s="13" t="s">
        <v>37</v>
      </c>
      <c r="L72" s="13" t="s">
        <v>197</v>
      </c>
      <c r="M72" s="16" t="s">
        <v>198</v>
      </c>
    </row>
    <row r="73" spans="1:13" ht="23.25">
      <c r="A73" s="15" t="s">
        <v>199</v>
      </c>
      <c r="B73" s="16" t="s">
        <v>200</v>
      </c>
      <c r="C73" s="13" t="s">
        <v>201</v>
      </c>
      <c r="D73" s="18">
        <v>100000</v>
      </c>
      <c r="E73" s="18">
        <v>-100000</v>
      </c>
      <c r="F73" s="18">
        <f>SUM(D73:E73)</f>
        <v>0</v>
      </c>
      <c r="G73" s="19">
        <f>PRODUCT(F73)*1.25</f>
        <v>0</v>
      </c>
      <c r="H73" s="13" t="s">
        <v>35</v>
      </c>
      <c r="I73" s="13" t="s">
        <v>45</v>
      </c>
      <c r="J73" s="13" t="s">
        <v>196</v>
      </c>
      <c r="K73" s="13" t="s">
        <v>37</v>
      </c>
      <c r="L73" s="13" t="s">
        <v>197</v>
      </c>
      <c r="M73" s="16" t="s">
        <v>198</v>
      </c>
    </row>
    <row r="74" spans="1:13" ht="14.25">
      <c r="A74" s="15" t="s">
        <v>202</v>
      </c>
      <c r="B74" s="16" t="s">
        <v>203</v>
      </c>
      <c r="C74" s="17"/>
      <c r="D74" s="18">
        <v>20000</v>
      </c>
      <c r="E74" s="18"/>
      <c r="F74" s="18">
        <f>SUM(D74:E74)</f>
        <v>20000</v>
      </c>
      <c r="G74" s="19">
        <f>PRODUCT(F74)*1.25</f>
        <v>25000</v>
      </c>
      <c r="H74" s="17"/>
      <c r="I74" s="17"/>
      <c r="J74" s="13" t="s">
        <v>196</v>
      </c>
      <c r="K74" s="17"/>
      <c r="L74" s="17"/>
      <c r="M74" s="16" t="s">
        <v>31</v>
      </c>
    </row>
    <row r="75" spans="1:13" ht="14.25">
      <c r="A75" s="15" t="s">
        <v>204</v>
      </c>
      <c r="B75" s="16" t="s">
        <v>205</v>
      </c>
      <c r="C75" s="17"/>
      <c r="D75" s="18">
        <v>5000</v>
      </c>
      <c r="E75" s="18"/>
      <c r="F75" s="18">
        <f>SUM(D75:E75)</f>
        <v>5000</v>
      </c>
      <c r="G75" s="19">
        <f>PRODUCT(F75)*1.25</f>
        <v>6250</v>
      </c>
      <c r="H75" s="17"/>
      <c r="I75" s="17"/>
      <c r="J75" s="13" t="s">
        <v>196</v>
      </c>
      <c r="K75" s="17"/>
      <c r="L75" s="17"/>
      <c r="M75" s="16" t="s">
        <v>31</v>
      </c>
    </row>
    <row r="76" spans="1:13" ht="14.25" customHeight="1">
      <c r="A76" s="15" t="s">
        <v>206</v>
      </c>
      <c r="B76" s="16" t="s">
        <v>207</v>
      </c>
      <c r="C76" s="17"/>
      <c r="D76" s="18">
        <v>65000</v>
      </c>
      <c r="E76" s="18">
        <v>-65000</v>
      </c>
      <c r="F76" s="18">
        <f>SUM(D76:E76)</f>
        <v>0</v>
      </c>
      <c r="G76" s="19">
        <f>PRODUCT(F76)*1.25</f>
        <v>0</v>
      </c>
      <c r="H76" s="17"/>
      <c r="I76" s="17"/>
      <c r="J76" s="13" t="s">
        <v>196</v>
      </c>
      <c r="K76" s="17"/>
      <c r="L76" s="17"/>
      <c r="M76" s="16" t="s">
        <v>31</v>
      </c>
    </row>
    <row r="77" spans="1:13" ht="14.25" customHeight="1">
      <c r="A77" s="15" t="s">
        <v>208</v>
      </c>
      <c r="B77" s="16" t="s">
        <v>209</v>
      </c>
      <c r="C77" s="17"/>
      <c r="D77" s="18">
        <v>40000</v>
      </c>
      <c r="E77" s="18"/>
      <c r="F77" s="18">
        <f>SUM(D77:E77)</f>
        <v>40000</v>
      </c>
      <c r="G77" s="19">
        <f>PRODUCT(F77)*1.25</f>
        <v>50000</v>
      </c>
      <c r="H77" s="17"/>
      <c r="I77" s="17"/>
      <c r="J77" s="13" t="s">
        <v>196</v>
      </c>
      <c r="K77" s="17"/>
      <c r="L77" s="17"/>
      <c r="M77" s="16" t="s">
        <v>31</v>
      </c>
    </row>
    <row r="78" spans="1:13" ht="24" customHeight="1">
      <c r="A78" s="15" t="s">
        <v>210</v>
      </c>
      <c r="B78" s="16" t="s">
        <v>211</v>
      </c>
      <c r="C78" s="13" t="s">
        <v>212</v>
      </c>
      <c r="D78" s="18">
        <v>110000</v>
      </c>
      <c r="E78" s="18">
        <v>-110000</v>
      </c>
      <c r="F78" s="18">
        <f>SUM(D78:E78)</f>
        <v>0</v>
      </c>
      <c r="G78" s="19">
        <f>PRODUCT(F78)*1.25</f>
        <v>0</v>
      </c>
      <c r="H78" s="13" t="s">
        <v>35</v>
      </c>
      <c r="I78" s="13" t="s">
        <v>45</v>
      </c>
      <c r="J78" s="13" t="s">
        <v>196</v>
      </c>
      <c r="K78" s="13" t="s">
        <v>37</v>
      </c>
      <c r="L78" s="13" t="s">
        <v>197</v>
      </c>
      <c r="M78" s="20"/>
    </row>
    <row r="79" spans="1:13" ht="14.25" customHeight="1">
      <c r="A79" s="15" t="s">
        <v>213</v>
      </c>
      <c r="B79" s="16" t="s">
        <v>214</v>
      </c>
      <c r="C79" s="21"/>
      <c r="D79" s="18">
        <v>70000</v>
      </c>
      <c r="E79" s="18"/>
      <c r="F79" s="18">
        <f>SUM(D79:E79)</f>
        <v>70000</v>
      </c>
      <c r="G79" s="19">
        <f>PRODUCT(F79)*1.25</f>
        <v>87500</v>
      </c>
      <c r="H79" s="17"/>
      <c r="I79" s="17"/>
      <c r="J79" s="13" t="s">
        <v>196</v>
      </c>
      <c r="K79" s="17"/>
      <c r="L79" s="17"/>
      <c r="M79" s="16" t="s">
        <v>31</v>
      </c>
    </row>
    <row r="80" spans="1:13" ht="24" customHeight="1">
      <c r="A80" s="15" t="s">
        <v>215</v>
      </c>
      <c r="B80" s="16" t="s">
        <v>216</v>
      </c>
      <c r="C80" s="11" t="s">
        <v>217</v>
      </c>
      <c r="D80" s="18">
        <v>0</v>
      </c>
      <c r="E80" s="18"/>
      <c r="F80" s="18">
        <f>SUM(D80:E80)</f>
        <v>0</v>
      </c>
      <c r="G80" s="19">
        <f>PRODUCT(F80)*1.25</f>
        <v>0</v>
      </c>
      <c r="H80" s="13" t="s">
        <v>35</v>
      </c>
      <c r="I80" s="13" t="s">
        <v>45</v>
      </c>
      <c r="J80" s="13" t="s">
        <v>196</v>
      </c>
      <c r="K80" s="13" t="s">
        <v>37</v>
      </c>
      <c r="L80" s="13" t="s">
        <v>197</v>
      </c>
      <c r="M80" s="20"/>
    </row>
    <row r="81" spans="1:13" ht="14.25" customHeight="1">
      <c r="A81" s="15" t="s">
        <v>218</v>
      </c>
      <c r="B81" s="16" t="s">
        <v>219</v>
      </c>
      <c r="C81" s="21"/>
      <c r="D81" s="18">
        <v>69000</v>
      </c>
      <c r="E81" s="18"/>
      <c r="F81" s="18">
        <f>SUM(D81:E81)</f>
        <v>69000</v>
      </c>
      <c r="G81" s="19">
        <f>PRODUCT(F81)*1.25</f>
        <v>86250</v>
      </c>
      <c r="H81" s="17"/>
      <c r="I81" s="17"/>
      <c r="J81" s="13" t="s">
        <v>196</v>
      </c>
      <c r="K81" s="17"/>
      <c r="L81" s="17"/>
      <c r="M81" s="16" t="s">
        <v>31</v>
      </c>
    </row>
    <row r="82" spans="1:13" ht="24" customHeight="1">
      <c r="A82" s="15" t="s">
        <v>220</v>
      </c>
      <c r="B82" s="16" t="s">
        <v>221</v>
      </c>
      <c r="C82" s="11" t="s">
        <v>222</v>
      </c>
      <c r="D82" s="18">
        <v>500000</v>
      </c>
      <c r="E82" s="18"/>
      <c r="F82" s="18">
        <f>SUM(D82:E82)</f>
        <v>500000</v>
      </c>
      <c r="G82" s="19">
        <f>PRODUCT(F82)*1.25</f>
        <v>625000</v>
      </c>
      <c r="H82" s="13" t="s">
        <v>35</v>
      </c>
      <c r="I82" s="13" t="s">
        <v>45</v>
      </c>
      <c r="J82" s="13" t="s">
        <v>196</v>
      </c>
      <c r="K82" s="13" t="s">
        <v>37</v>
      </c>
      <c r="L82" s="13" t="s">
        <v>197</v>
      </c>
      <c r="M82" s="20"/>
    </row>
    <row r="83" spans="1:13" ht="24" customHeight="1">
      <c r="A83" s="15" t="s">
        <v>223</v>
      </c>
      <c r="B83" s="16" t="s">
        <v>224</v>
      </c>
      <c r="C83" s="13" t="s">
        <v>225</v>
      </c>
      <c r="D83" s="18">
        <v>150000</v>
      </c>
      <c r="E83" s="18">
        <v>-75000</v>
      </c>
      <c r="F83" s="18">
        <f>SUM(D83:E83)</f>
        <v>75000</v>
      </c>
      <c r="G83" s="19">
        <f>PRODUCT(F83)*1.25</f>
        <v>93750</v>
      </c>
      <c r="H83" s="13" t="s">
        <v>35</v>
      </c>
      <c r="I83" s="13" t="s">
        <v>45</v>
      </c>
      <c r="J83" s="13" t="s">
        <v>196</v>
      </c>
      <c r="K83" s="13" t="s">
        <v>37</v>
      </c>
      <c r="L83" s="13" t="s">
        <v>197</v>
      </c>
      <c r="M83" s="16" t="s">
        <v>31</v>
      </c>
    </row>
    <row r="84" spans="1:13" ht="24" customHeight="1">
      <c r="A84" s="15" t="s">
        <v>226</v>
      </c>
      <c r="B84" s="16" t="s">
        <v>227</v>
      </c>
      <c r="C84" s="11" t="s">
        <v>228</v>
      </c>
      <c r="D84" s="18">
        <v>1600000</v>
      </c>
      <c r="E84" s="25">
        <v>-1600000</v>
      </c>
      <c r="F84" s="18">
        <f>SUM(D84:E84)</f>
        <v>0</v>
      </c>
      <c r="G84" s="19">
        <f>PRODUCT(F84)*1.25</f>
        <v>0</v>
      </c>
      <c r="H84" s="13" t="s">
        <v>35</v>
      </c>
      <c r="I84" s="13" t="s">
        <v>45</v>
      </c>
      <c r="J84" s="22" t="s">
        <v>229</v>
      </c>
      <c r="K84" s="10" t="s">
        <v>37</v>
      </c>
      <c r="L84" s="10" t="s">
        <v>197</v>
      </c>
      <c r="M84" s="20"/>
    </row>
    <row r="85" spans="1:13" ht="14.25" customHeight="1">
      <c r="A85" s="15" t="s">
        <v>230</v>
      </c>
      <c r="B85" s="16" t="s">
        <v>231</v>
      </c>
      <c r="C85" s="17"/>
      <c r="D85" s="18">
        <v>60000</v>
      </c>
      <c r="E85" s="18">
        <v>-60000</v>
      </c>
      <c r="F85" s="18">
        <f>SUM(D85:E85)</f>
        <v>0</v>
      </c>
      <c r="G85" s="19">
        <f>PRODUCT(F85)*1.25</f>
        <v>0</v>
      </c>
      <c r="H85" s="17"/>
      <c r="I85" s="17"/>
      <c r="J85" s="13" t="s">
        <v>196</v>
      </c>
      <c r="K85" s="17"/>
      <c r="L85" s="17"/>
      <c r="M85" s="16" t="s">
        <v>31</v>
      </c>
    </row>
    <row r="86" spans="1:13" ht="14.25">
      <c r="A86" s="15" t="s">
        <v>232</v>
      </c>
      <c r="B86" s="16" t="s">
        <v>233</v>
      </c>
      <c r="C86" s="17"/>
      <c r="D86" s="18">
        <v>20000</v>
      </c>
      <c r="E86" s="18"/>
      <c r="F86" s="18">
        <f>SUM(D86:E86)</f>
        <v>20000</v>
      </c>
      <c r="G86" s="19">
        <f>PRODUCT(F86)*1.25</f>
        <v>25000</v>
      </c>
      <c r="H86" s="17"/>
      <c r="I86" s="17"/>
      <c r="J86" s="13" t="s">
        <v>196</v>
      </c>
      <c r="K86" s="17"/>
      <c r="L86" s="17"/>
      <c r="M86" s="16" t="s">
        <v>31</v>
      </c>
    </row>
    <row r="87" spans="1:13" ht="23.25">
      <c r="A87" s="15" t="s">
        <v>234</v>
      </c>
      <c r="B87" s="16" t="s">
        <v>235</v>
      </c>
      <c r="C87" s="17"/>
      <c r="D87" s="18">
        <v>3000</v>
      </c>
      <c r="E87" s="18"/>
      <c r="F87" s="18">
        <f>SUM(D87:E87)</f>
        <v>3000</v>
      </c>
      <c r="G87" s="19">
        <f>PRODUCT(F87)*1.25</f>
        <v>3750</v>
      </c>
      <c r="H87" s="17"/>
      <c r="I87" s="17"/>
      <c r="J87" s="13" t="s">
        <v>196</v>
      </c>
      <c r="K87" s="17"/>
      <c r="L87" s="17"/>
      <c r="M87" s="16" t="s">
        <v>31</v>
      </c>
    </row>
    <row r="88" spans="1:13" ht="23.25">
      <c r="A88" s="15" t="s">
        <v>236</v>
      </c>
      <c r="B88" s="16" t="s">
        <v>237</v>
      </c>
      <c r="C88" s="17"/>
      <c r="D88" s="18">
        <v>22000</v>
      </c>
      <c r="E88" s="18"/>
      <c r="F88" s="18">
        <f>SUM(D88:E88)</f>
        <v>22000</v>
      </c>
      <c r="G88" s="19">
        <f>PRODUCT(F88)*1.25</f>
        <v>27500</v>
      </c>
      <c r="H88" s="17"/>
      <c r="I88" s="17"/>
      <c r="J88" s="13" t="s">
        <v>196</v>
      </c>
      <c r="K88" s="17"/>
      <c r="L88" s="17"/>
      <c r="M88" s="16" t="s">
        <v>31</v>
      </c>
    </row>
    <row r="89" spans="1:13" ht="23.25">
      <c r="A89" s="15" t="s">
        <v>238</v>
      </c>
      <c r="B89" s="16" t="s">
        <v>239</v>
      </c>
      <c r="C89" s="17"/>
      <c r="D89" s="18">
        <v>15000</v>
      </c>
      <c r="E89" s="18"/>
      <c r="F89" s="18">
        <f>SUM(D89:E89)</f>
        <v>15000</v>
      </c>
      <c r="G89" s="19">
        <f>PRODUCT(F89)*1.25</f>
        <v>18750</v>
      </c>
      <c r="H89" s="17"/>
      <c r="I89" s="17"/>
      <c r="J89" s="13" t="s">
        <v>196</v>
      </c>
      <c r="K89" s="17"/>
      <c r="L89" s="17"/>
      <c r="M89" s="16" t="s">
        <v>31</v>
      </c>
    </row>
    <row r="90" spans="1:13" ht="34.5">
      <c r="A90" s="15" t="s">
        <v>240</v>
      </c>
      <c r="B90" s="16" t="s">
        <v>241</v>
      </c>
      <c r="C90" s="17"/>
      <c r="D90" s="18">
        <v>5000</v>
      </c>
      <c r="E90" s="18"/>
      <c r="F90" s="18">
        <f>SUM(D90:E90)</f>
        <v>5000</v>
      </c>
      <c r="G90" s="19">
        <f>PRODUCT(F90)*1.25</f>
        <v>6250</v>
      </c>
      <c r="H90" s="17"/>
      <c r="I90" s="17"/>
      <c r="J90" s="13" t="s">
        <v>196</v>
      </c>
      <c r="K90" s="17"/>
      <c r="L90" s="17"/>
      <c r="M90" s="14" t="s">
        <v>31</v>
      </c>
    </row>
    <row r="91" spans="1:13" ht="24" customHeight="1">
      <c r="A91" s="15" t="s">
        <v>242</v>
      </c>
      <c r="B91" s="16" t="s">
        <v>243</v>
      </c>
      <c r="C91" s="17"/>
      <c r="D91" s="18">
        <v>60000</v>
      </c>
      <c r="E91" s="18">
        <v>-60000</v>
      </c>
      <c r="F91" s="18">
        <f>SUM(D91:E91)</f>
        <v>0</v>
      </c>
      <c r="G91" s="19">
        <f>PRODUCT(F91)*1.25</f>
        <v>0</v>
      </c>
      <c r="H91" s="17"/>
      <c r="I91" s="17"/>
      <c r="J91" s="13" t="s">
        <v>196</v>
      </c>
      <c r="K91" s="17"/>
      <c r="L91" s="17"/>
      <c r="M91" s="16" t="s">
        <v>31</v>
      </c>
    </row>
    <row r="92" spans="1:13" ht="14.25">
      <c r="A92" s="15" t="s">
        <v>244</v>
      </c>
      <c r="B92" s="16" t="s">
        <v>245</v>
      </c>
      <c r="C92" s="17"/>
      <c r="D92" s="18">
        <v>7000</v>
      </c>
      <c r="E92" s="18"/>
      <c r="F92" s="18">
        <f>SUM(D92:E92)</f>
        <v>7000</v>
      </c>
      <c r="G92" s="19">
        <f>PRODUCT(F92)*1.25</f>
        <v>8750</v>
      </c>
      <c r="H92" s="17"/>
      <c r="I92" s="17"/>
      <c r="J92" s="13" t="s">
        <v>196</v>
      </c>
      <c r="K92" s="17"/>
      <c r="L92" s="17"/>
      <c r="M92" s="16" t="s">
        <v>31</v>
      </c>
    </row>
    <row r="93" spans="1:13" ht="14.25">
      <c r="A93" s="15" t="s">
        <v>246</v>
      </c>
      <c r="B93" s="16" t="s">
        <v>247</v>
      </c>
      <c r="C93" s="17"/>
      <c r="D93" s="18">
        <v>10000</v>
      </c>
      <c r="E93" s="18"/>
      <c r="F93" s="18">
        <f>SUM(D93:E93)</f>
        <v>10000</v>
      </c>
      <c r="G93" s="19">
        <f>PRODUCT(F93)*1.25</f>
        <v>12500</v>
      </c>
      <c r="H93" s="17"/>
      <c r="I93" s="17"/>
      <c r="J93" s="13" t="s">
        <v>196</v>
      </c>
      <c r="K93" s="17"/>
      <c r="L93" s="17"/>
      <c r="M93" s="16" t="s">
        <v>31</v>
      </c>
    </row>
    <row r="94" spans="1:13" ht="14.25">
      <c r="A94" s="15" t="s">
        <v>248</v>
      </c>
      <c r="B94" s="16" t="s">
        <v>249</v>
      </c>
      <c r="C94" s="17"/>
      <c r="D94" s="18">
        <v>20000</v>
      </c>
      <c r="E94" s="18"/>
      <c r="F94" s="18">
        <f>SUM(D94:E94)</f>
        <v>20000</v>
      </c>
      <c r="G94" s="19">
        <f>PRODUCT(F94)*1.25</f>
        <v>25000</v>
      </c>
      <c r="H94" s="17"/>
      <c r="I94" s="17"/>
      <c r="J94" s="13" t="s">
        <v>196</v>
      </c>
      <c r="K94" s="17"/>
      <c r="L94" s="17"/>
      <c r="M94" s="16" t="s">
        <v>31</v>
      </c>
    </row>
    <row r="95" spans="1:13" ht="14.25">
      <c r="A95" s="15" t="s">
        <v>250</v>
      </c>
      <c r="B95" s="16" t="s">
        <v>251</v>
      </c>
      <c r="C95" s="17"/>
      <c r="D95" s="18">
        <v>6500</v>
      </c>
      <c r="E95" s="18"/>
      <c r="F95" s="18">
        <f>SUM(D95:E95)</f>
        <v>6500</v>
      </c>
      <c r="G95" s="19">
        <f>PRODUCT(F95)*1.25</f>
        <v>8125</v>
      </c>
      <c r="H95" s="17"/>
      <c r="I95" s="17"/>
      <c r="J95" s="13" t="s">
        <v>196</v>
      </c>
      <c r="K95" s="17"/>
      <c r="L95" s="17"/>
      <c r="M95" s="16" t="s">
        <v>31</v>
      </c>
    </row>
    <row r="96" spans="1:13" ht="14.25">
      <c r="A96" s="15" t="s">
        <v>252</v>
      </c>
      <c r="B96" s="16" t="s">
        <v>253</v>
      </c>
      <c r="C96" s="17"/>
      <c r="D96" s="18">
        <v>8000</v>
      </c>
      <c r="E96" s="18"/>
      <c r="F96" s="18">
        <f>SUM(D96:E96)</f>
        <v>8000</v>
      </c>
      <c r="G96" s="19">
        <f>PRODUCT(F96)*1.25</f>
        <v>10000</v>
      </c>
      <c r="H96" s="17"/>
      <c r="I96" s="17"/>
      <c r="J96" s="13" t="s">
        <v>196</v>
      </c>
      <c r="K96" s="17"/>
      <c r="L96" s="17"/>
      <c r="M96" s="16" t="s">
        <v>31</v>
      </c>
    </row>
    <row r="97" spans="1:13" ht="14.25">
      <c r="A97" s="15" t="s">
        <v>254</v>
      </c>
      <c r="B97" s="16" t="s">
        <v>255</v>
      </c>
      <c r="C97" s="17"/>
      <c r="D97" s="18">
        <v>10000</v>
      </c>
      <c r="E97" s="18"/>
      <c r="F97" s="18">
        <f>SUM(D97:E97)</f>
        <v>10000</v>
      </c>
      <c r="G97" s="19">
        <f>PRODUCT(F97)*1.25</f>
        <v>12500</v>
      </c>
      <c r="H97" s="17"/>
      <c r="I97" s="17"/>
      <c r="J97" s="13" t="s">
        <v>196</v>
      </c>
      <c r="K97" s="17"/>
      <c r="L97" s="17"/>
      <c r="M97" s="16" t="s">
        <v>31</v>
      </c>
    </row>
    <row r="98" spans="1:13" ht="23.25">
      <c r="A98" s="15" t="s">
        <v>256</v>
      </c>
      <c r="B98" s="16" t="s">
        <v>257</v>
      </c>
      <c r="C98" s="17"/>
      <c r="D98" s="18">
        <v>65000</v>
      </c>
      <c r="E98" s="18"/>
      <c r="F98" s="18">
        <f>SUM(D98:E98)</f>
        <v>65000</v>
      </c>
      <c r="G98" s="19">
        <f>PRODUCT(F98)*1.25</f>
        <v>81250</v>
      </c>
      <c r="H98" s="17"/>
      <c r="I98" s="17"/>
      <c r="J98" s="13" t="s">
        <v>196</v>
      </c>
      <c r="K98" s="17"/>
      <c r="L98" s="17"/>
      <c r="M98" s="16" t="s">
        <v>31</v>
      </c>
    </row>
    <row r="99" spans="1:13" ht="23.25">
      <c r="A99" s="15" t="s">
        <v>258</v>
      </c>
      <c r="B99" s="16" t="s">
        <v>259</v>
      </c>
      <c r="C99" s="17"/>
      <c r="D99" s="18">
        <v>100000</v>
      </c>
      <c r="E99" s="18"/>
      <c r="F99" s="18">
        <f>SUM(D99:E99)</f>
        <v>100000</v>
      </c>
      <c r="G99" s="19">
        <f>PRODUCT(F99)*1.25</f>
        <v>125000</v>
      </c>
      <c r="H99" s="17"/>
      <c r="I99" s="17"/>
      <c r="J99" s="13" t="s">
        <v>196</v>
      </c>
      <c r="K99" s="17"/>
      <c r="L99" s="17"/>
      <c r="M99" s="16" t="s">
        <v>260</v>
      </c>
    </row>
    <row r="100" spans="1:13" ht="23.25">
      <c r="A100" s="15" t="s">
        <v>261</v>
      </c>
      <c r="B100" s="16" t="s">
        <v>262</v>
      </c>
      <c r="C100" s="13" t="s">
        <v>263</v>
      </c>
      <c r="D100" s="18">
        <v>1000000</v>
      </c>
      <c r="E100" s="18"/>
      <c r="F100" s="18">
        <f>SUM(D100:E100)</f>
        <v>1000000</v>
      </c>
      <c r="G100" s="19">
        <f>PRODUCT(F100)*1.25</f>
        <v>1250000</v>
      </c>
      <c r="H100" s="13" t="s">
        <v>35</v>
      </c>
      <c r="I100" s="13" t="s">
        <v>45</v>
      </c>
      <c r="J100" s="13" t="s">
        <v>196</v>
      </c>
      <c r="K100" s="13" t="s">
        <v>37</v>
      </c>
      <c r="L100" s="13" t="s">
        <v>197</v>
      </c>
      <c r="M100" s="16" t="s">
        <v>31</v>
      </c>
    </row>
    <row r="101" spans="1:13" ht="24" customHeight="1">
      <c r="A101" s="15" t="s">
        <v>264</v>
      </c>
      <c r="B101" s="16" t="s">
        <v>265</v>
      </c>
      <c r="C101" s="17"/>
      <c r="D101" s="18">
        <v>60000</v>
      </c>
      <c r="E101" s="18"/>
      <c r="F101" s="18">
        <f>SUM(D101:E101)</f>
        <v>60000</v>
      </c>
      <c r="G101" s="19">
        <f>PRODUCT(F101)*1.25</f>
        <v>75000</v>
      </c>
      <c r="H101" s="17"/>
      <c r="I101" s="17"/>
      <c r="J101" s="13" t="s">
        <v>196</v>
      </c>
      <c r="K101" s="17"/>
      <c r="L101" s="17"/>
      <c r="M101" s="16" t="s">
        <v>31</v>
      </c>
    </row>
    <row r="102" spans="1:13" ht="24" customHeight="1">
      <c r="A102" s="15" t="s">
        <v>266</v>
      </c>
      <c r="B102" s="16" t="s">
        <v>267</v>
      </c>
      <c r="C102" s="17"/>
      <c r="D102" s="18">
        <v>60000</v>
      </c>
      <c r="E102" s="18"/>
      <c r="F102" s="18">
        <f>SUM(D102:E102)</f>
        <v>60000</v>
      </c>
      <c r="G102" s="19">
        <f>PRODUCT(F102)*1.25</f>
        <v>75000</v>
      </c>
      <c r="H102" s="17"/>
      <c r="I102" s="17"/>
      <c r="J102" s="13" t="s">
        <v>196</v>
      </c>
      <c r="K102" s="17"/>
      <c r="L102" s="17"/>
      <c r="M102" s="16" t="s">
        <v>31</v>
      </c>
    </row>
    <row r="103" spans="1:13" ht="14.25" customHeight="1">
      <c r="A103" s="15" t="s">
        <v>268</v>
      </c>
      <c r="B103" s="16" t="s">
        <v>269</v>
      </c>
      <c r="C103" s="17"/>
      <c r="D103" s="18">
        <v>50000</v>
      </c>
      <c r="E103" s="18"/>
      <c r="F103" s="18">
        <f>SUM(D103:E103)</f>
        <v>50000</v>
      </c>
      <c r="G103" s="19">
        <f>PRODUCT(F103)*1.25</f>
        <v>62500</v>
      </c>
      <c r="H103" s="17"/>
      <c r="I103" s="17"/>
      <c r="J103" s="13" t="s">
        <v>196</v>
      </c>
      <c r="K103" s="17"/>
      <c r="L103" s="17"/>
      <c r="M103" s="16" t="s">
        <v>31</v>
      </c>
    </row>
    <row r="104" spans="1:13" ht="14.25" customHeight="1">
      <c r="A104" s="15" t="s">
        <v>270</v>
      </c>
      <c r="B104" s="16" t="s">
        <v>271</v>
      </c>
      <c r="C104" s="17"/>
      <c r="D104" s="18">
        <v>40000</v>
      </c>
      <c r="E104" s="18"/>
      <c r="F104" s="18">
        <f>SUM(D104:E104)</f>
        <v>40000</v>
      </c>
      <c r="G104" s="19">
        <f>PRODUCT(F104)*1.25</f>
        <v>50000</v>
      </c>
      <c r="H104" s="17"/>
      <c r="I104" s="17"/>
      <c r="J104" s="13" t="s">
        <v>196</v>
      </c>
      <c r="K104" s="17"/>
      <c r="L104" s="17"/>
      <c r="M104" s="16" t="s">
        <v>31</v>
      </c>
    </row>
    <row r="105" spans="1:13" ht="14.25" customHeight="1">
      <c r="A105" s="15" t="s">
        <v>272</v>
      </c>
      <c r="B105" s="16" t="s">
        <v>273</v>
      </c>
      <c r="C105" s="17"/>
      <c r="D105" s="18">
        <v>50000</v>
      </c>
      <c r="E105" s="18"/>
      <c r="F105" s="18">
        <f>SUM(D105:E105)</f>
        <v>50000</v>
      </c>
      <c r="G105" s="19">
        <f>PRODUCT(F105)*1.25</f>
        <v>62500</v>
      </c>
      <c r="H105" s="17"/>
      <c r="I105" s="17"/>
      <c r="J105" s="13" t="s">
        <v>196</v>
      </c>
      <c r="K105" s="17"/>
      <c r="L105" s="17"/>
      <c r="M105" s="16" t="s">
        <v>31</v>
      </c>
    </row>
    <row r="106" spans="1:13" ht="14.25" customHeight="1">
      <c r="A106" s="15" t="s">
        <v>274</v>
      </c>
      <c r="B106" s="16" t="s">
        <v>275</v>
      </c>
      <c r="C106" s="17"/>
      <c r="D106" s="18">
        <v>20000</v>
      </c>
      <c r="E106" s="18"/>
      <c r="F106" s="18">
        <f>SUM(D106:E106)</f>
        <v>20000</v>
      </c>
      <c r="G106" s="19">
        <f>PRODUCT(F106)*1.25</f>
        <v>25000</v>
      </c>
      <c r="H106" s="17"/>
      <c r="I106" s="17"/>
      <c r="J106" s="13" t="s">
        <v>196</v>
      </c>
      <c r="K106" s="17"/>
      <c r="L106" s="17"/>
      <c r="M106" s="16" t="s">
        <v>31</v>
      </c>
    </row>
    <row r="107" spans="1:13" ht="14.25" customHeight="1">
      <c r="A107" s="15" t="s">
        <v>276</v>
      </c>
      <c r="B107" s="16" t="s">
        <v>277</v>
      </c>
      <c r="C107" s="17"/>
      <c r="D107" s="18">
        <v>40000</v>
      </c>
      <c r="E107" s="18"/>
      <c r="F107" s="18">
        <f>SUM(D107:E107)</f>
        <v>40000</v>
      </c>
      <c r="G107" s="19">
        <f>PRODUCT(F107)*1.25</f>
        <v>50000</v>
      </c>
      <c r="H107" s="17"/>
      <c r="I107" s="17"/>
      <c r="J107" s="13" t="s">
        <v>196</v>
      </c>
      <c r="K107" s="17"/>
      <c r="L107" s="17"/>
      <c r="M107" s="16" t="s">
        <v>31</v>
      </c>
    </row>
    <row r="108" spans="1:13" ht="24" customHeight="1">
      <c r="A108" s="15" t="s">
        <v>278</v>
      </c>
      <c r="B108" s="16" t="s">
        <v>279</v>
      </c>
      <c r="C108" s="13" t="s">
        <v>280</v>
      </c>
      <c r="D108" s="18">
        <v>100000</v>
      </c>
      <c r="E108" s="18">
        <v>-66000</v>
      </c>
      <c r="F108" s="18">
        <f>SUM(D108:E108)</f>
        <v>34000</v>
      </c>
      <c r="G108" s="19">
        <f>PRODUCT(F108)*1.25</f>
        <v>42500</v>
      </c>
      <c r="H108" s="13" t="s">
        <v>35</v>
      </c>
      <c r="I108" s="13" t="s">
        <v>45</v>
      </c>
      <c r="J108" s="13" t="s">
        <v>196</v>
      </c>
      <c r="K108" s="13" t="s">
        <v>37</v>
      </c>
      <c r="L108" s="13" t="s">
        <v>197</v>
      </c>
      <c r="M108" s="20"/>
    </row>
    <row r="109" spans="1:13" ht="23.25">
      <c r="A109" s="15" t="s">
        <v>281</v>
      </c>
      <c r="B109" s="16" t="s">
        <v>282</v>
      </c>
      <c r="C109" s="13" t="s">
        <v>283</v>
      </c>
      <c r="D109" s="18">
        <v>200000</v>
      </c>
      <c r="E109" s="18">
        <v>-200000</v>
      </c>
      <c r="F109" s="18">
        <f>SUM(D109:E109)</f>
        <v>0</v>
      </c>
      <c r="G109" s="19">
        <f>PRODUCT(F109)*1.25</f>
        <v>0</v>
      </c>
      <c r="H109" s="13" t="s">
        <v>35</v>
      </c>
      <c r="I109" s="13" t="s">
        <v>45</v>
      </c>
      <c r="J109" s="13" t="s">
        <v>196</v>
      </c>
      <c r="K109" s="13" t="s">
        <v>37</v>
      </c>
      <c r="L109" s="13" t="s">
        <v>197</v>
      </c>
      <c r="M109" s="20"/>
    </row>
    <row r="110" spans="1:13" ht="36" customHeight="1">
      <c r="A110" s="15" t="s">
        <v>284</v>
      </c>
      <c r="B110" s="16" t="s">
        <v>285</v>
      </c>
      <c r="C110" s="13" t="s">
        <v>286</v>
      </c>
      <c r="D110" s="18">
        <v>250000</v>
      </c>
      <c r="E110" s="18">
        <v>-250000</v>
      </c>
      <c r="F110" s="18">
        <f>SUM(D110:E110)</f>
        <v>0</v>
      </c>
      <c r="G110" s="19">
        <f>PRODUCT(F110)*1.25</f>
        <v>0</v>
      </c>
      <c r="H110" s="13" t="s">
        <v>35</v>
      </c>
      <c r="I110" s="13" t="s">
        <v>45</v>
      </c>
      <c r="J110" s="13" t="s">
        <v>196</v>
      </c>
      <c r="K110" s="13" t="s">
        <v>37</v>
      </c>
      <c r="L110" s="13" t="s">
        <v>197</v>
      </c>
      <c r="M110" s="20"/>
    </row>
    <row r="111" spans="1:13" ht="25.5" customHeight="1">
      <c r="A111" s="15" t="s">
        <v>287</v>
      </c>
      <c r="B111" s="16" t="s">
        <v>288</v>
      </c>
      <c r="C111" s="17"/>
      <c r="D111" s="18">
        <v>40000</v>
      </c>
      <c r="E111" s="18"/>
      <c r="F111" s="18">
        <f>SUM(D111:E111)</f>
        <v>40000</v>
      </c>
      <c r="G111" s="19">
        <f>PRODUCT(F111)*1.25</f>
        <v>50000</v>
      </c>
      <c r="H111" s="17"/>
      <c r="I111" s="17"/>
      <c r="J111" s="13" t="s">
        <v>196</v>
      </c>
      <c r="K111" s="17"/>
      <c r="L111" s="17"/>
      <c r="M111" s="16" t="s">
        <v>31</v>
      </c>
    </row>
    <row r="112" spans="1:13" ht="14.25" customHeight="1">
      <c r="A112" s="15" t="s">
        <v>289</v>
      </c>
      <c r="B112" s="16" t="s">
        <v>290</v>
      </c>
      <c r="C112" s="17"/>
      <c r="D112" s="18">
        <v>60000</v>
      </c>
      <c r="E112" s="18"/>
      <c r="F112" s="18">
        <f>SUM(D112:E112)</f>
        <v>60000</v>
      </c>
      <c r="G112" s="19">
        <f>PRODUCT(F112)*1.25</f>
        <v>75000</v>
      </c>
      <c r="H112" s="17"/>
      <c r="I112" s="17"/>
      <c r="J112" s="13" t="s">
        <v>291</v>
      </c>
      <c r="K112" s="17"/>
      <c r="L112" s="17"/>
      <c r="M112" s="20"/>
    </row>
    <row r="113" spans="1:13" ht="26.25" customHeight="1">
      <c r="A113" s="15" t="s">
        <v>292</v>
      </c>
      <c r="B113" s="16" t="s">
        <v>293</v>
      </c>
      <c r="C113" s="17"/>
      <c r="D113" s="18">
        <v>60000</v>
      </c>
      <c r="E113" s="18"/>
      <c r="F113" s="18">
        <f>SUM(D113:E113)</f>
        <v>60000</v>
      </c>
      <c r="G113" s="19">
        <f>PRODUCT(F113)*1.25</f>
        <v>75000</v>
      </c>
      <c r="H113" s="17"/>
      <c r="I113" s="17"/>
      <c r="J113" s="13" t="s">
        <v>291</v>
      </c>
      <c r="K113" s="17"/>
      <c r="L113" s="17"/>
      <c r="M113" s="20"/>
    </row>
    <row r="114" spans="1:13" ht="24" customHeight="1">
      <c r="A114" s="15" t="s">
        <v>294</v>
      </c>
      <c r="B114" s="16" t="s">
        <v>295</v>
      </c>
      <c r="C114" s="13" t="s">
        <v>296</v>
      </c>
      <c r="D114" s="18">
        <v>220000</v>
      </c>
      <c r="E114" s="18"/>
      <c r="F114" s="18">
        <f>SUM(D114:E114)</f>
        <v>220000</v>
      </c>
      <c r="G114" s="19">
        <f>PRODUCT(F114)*1.25</f>
        <v>275000</v>
      </c>
      <c r="H114" s="13" t="s">
        <v>35</v>
      </c>
      <c r="I114" s="13" t="s">
        <v>45</v>
      </c>
      <c r="J114" s="13" t="s">
        <v>19</v>
      </c>
      <c r="K114" s="13" t="s">
        <v>37</v>
      </c>
      <c r="L114" s="13" t="s">
        <v>197</v>
      </c>
      <c r="M114" s="20"/>
    </row>
    <row r="115" spans="1:13" ht="14.25" customHeight="1">
      <c r="A115" s="15" t="s">
        <v>297</v>
      </c>
      <c r="B115" s="16" t="s">
        <v>298</v>
      </c>
      <c r="C115" s="17"/>
      <c r="D115" s="18">
        <v>60000</v>
      </c>
      <c r="E115" s="18"/>
      <c r="F115" s="18">
        <f>SUM(D115:E115)</f>
        <v>60000</v>
      </c>
      <c r="G115" s="19">
        <f>PRODUCT(F115)*1.25</f>
        <v>75000</v>
      </c>
      <c r="H115" s="17"/>
      <c r="I115" s="17"/>
      <c r="J115" s="13" t="s">
        <v>196</v>
      </c>
      <c r="K115" s="17"/>
      <c r="L115" s="17"/>
      <c r="M115" s="16" t="s">
        <v>31</v>
      </c>
    </row>
    <row r="116" spans="1:13" ht="14.25" customHeight="1">
      <c r="A116" s="15" t="s">
        <v>299</v>
      </c>
      <c r="B116" s="16" t="s">
        <v>300</v>
      </c>
      <c r="C116" s="17"/>
      <c r="D116" s="18">
        <v>69000</v>
      </c>
      <c r="E116" s="18"/>
      <c r="F116" s="18">
        <f>SUM(D116:E116)</f>
        <v>69000</v>
      </c>
      <c r="G116" s="19">
        <f>PRODUCT(F116)*1.25</f>
        <v>86250</v>
      </c>
      <c r="H116" s="17"/>
      <c r="I116" s="17"/>
      <c r="J116" s="13" t="s">
        <v>19</v>
      </c>
      <c r="K116" s="17"/>
      <c r="L116" s="17"/>
      <c r="M116" s="16" t="s">
        <v>31</v>
      </c>
    </row>
    <row r="117" spans="1:13" ht="14.25" customHeight="1">
      <c r="A117" s="15" t="s">
        <v>301</v>
      </c>
      <c r="B117" s="16" t="s">
        <v>302</v>
      </c>
      <c r="C117" s="17"/>
      <c r="D117" s="18">
        <v>69000</v>
      </c>
      <c r="E117" s="18"/>
      <c r="F117" s="18">
        <f>SUM(D117:E117)</f>
        <v>69000</v>
      </c>
      <c r="G117" s="19">
        <f>PRODUCT(F117)*1.25</f>
        <v>86250</v>
      </c>
      <c r="H117" s="17"/>
      <c r="I117" s="17"/>
      <c r="J117" s="13" t="s">
        <v>19</v>
      </c>
      <c r="K117" s="17"/>
      <c r="L117" s="17"/>
      <c r="M117" s="16" t="s">
        <v>31</v>
      </c>
    </row>
    <row r="118" spans="1:13" ht="14.25" customHeight="1">
      <c r="A118" s="15" t="s">
        <v>303</v>
      </c>
      <c r="B118" s="16" t="s">
        <v>304</v>
      </c>
      <c r="C118" s="17"/>
      <c r="D118" s="18">
        <v>20000</v>
      </c>
      <c r="E118" s="18"/>
      <c r="F118" s="18">
        <f>SUM(D118:E118)</f>
        <v>20000</v>
      </c>
      <c r="G118" s="19">
        <f>PRODUCT(F118)*1.25</f>
        <v>25000</v>
      </c>
      <c r="H118" s="17"/>
      <c r="I118" s="17"/>
      <c r="J118" s="13" t="s">
        <v>19</v>
      </c>
      <c r="K118" s="26" t="s">
        <v>305</v>
      </c>
      <c r="L118" s="17"/>
      <c r="M118" s="16" t="s">
        <v>31</v>
      </c>
    </row>
    <row r="119" spans="1:13" ht="24" customHeight="1">
      <c r="A119" s="15" t="s">
        <v>306</v>
      </c>
      <c r="B119" s="27" t="s">
        <v>307</v>
      </c>
      <c r="C119" s="17"/>
      <c r="D119" s="18">
        <v>69900</v>
      </c>
      <c r="E119" s="18"/>
      <c r="F119" s="18">
        <f>SUM(D119:E119)</f>
        <v>69900</v>
      </c>
      <c r="G119" s="19">
        <f>PRODUCT(F119)*1.25</f>
        <v>87375</v>
      </c>
      <c r="H119" s="17"/>
      <c r="I119" s="17"/>
      <c r="J119" s="13" t="s">
        <v>19</v>
      </c>
      <c r="K119" s="14" t="s">
        <v>305</v>
      </c>
      <c r="L119" s="17"/>
      <c r="M119" s="16" t="s">
        <v>31</v>
      </c>
    </row>
    <row r="120" spans="1:13" ht="27" customHeight="1">
      <c r="A120" s="15" t="s">
        <v>308</v>
      </c>
      <c r="B120" s="16" t="s">
        <v>309</v>
      </c>
      <c r="C120" s="28" t="s">
        <v>310</v>
      </c>
      <c r="D120" s="18">
        <v>140000</v>
      </c>
      <c r="E120" s="18"/>
      <c r="F120" s="18">
        <f>SUM(D120:E120)</f>
        <v>140000</v>
      </c>
      <c r="G120" s="19">
        <f>PRODUCT(F120)*1.25</f>
        <v>175000</v>
      </c>
      <c r="H120" s="13" t="s">
        <v>35</v>
      </c>
      <c r="I120" s="13" t="s">
        <v>45</v>
      </c>
      <c r="J120" s="13" t="s">
        <v>19</v>
      </c>
      <c r="K120" s="14" t="s">
        <v>305</v>
      </c>
      <c r="L120" s="29"/>
      <c r="M120" s="16" t="s">
        <v>311</v>
      </c>
    </row>
    <row r="121" spans="1:13" ht="14.25" customHeight="1">
      <c r="A121" s="15" t="s">
        <v>312</v>
      </c>
      <c r="B121" s="16" t="s">
        <v>313</v>
      </c>
      <c r="C121" s="29"/>
      <c r="D121" s="18">
        <v>60000</v>
      </c>
      <c r="E121" s="18"/>
      <c r="F121" s="18">
        <f>SUM(D121:E121)</f>
        <v>60000</v>
      </c>
      <c r="G121" s="19">
        <f>PRODUCT(F121)*1.25</f>
        <v>75000</v>
      </c>
      <c r="H121" s="29"/>
      <c r="I121" s="29"/>
      <c r="J121" s="13" t="s">
        <v>19</v>
      </c>
      <c r="K121" s="14" t="s">
        <v>314</v>
      </c>
      <c r="L121" s="14"/>
      <c r="M121" s="16" t="s">
        <v>31</v>
      </c>
    </row>
    <row r="122" spans="1:13" ht="14.25" customHeight="1">
      <c r="A122" s="15" t="s">
        <v>315</v>
      </c>
      <c r="B122" s="16" t="s">
        <v>316</v>
      </c>
      <c r="C122" s="29"/>
      <c r="D122" s="18">
        <v>60000</v>
      </c>
      <c r="E122" s="18"/>
      <c r="F122" s="18">
        <f>SUM(D122:E122)</f>
        <v>60000</v>
      </c>
      <c r="G122" s="19">
        <f>PRODUCT(F122)*1.25</f>
        <v>75000</v>
      </c>
      <c r="H122" s="29"/>
      <c r="I122" s="29"/>
      <c r="J122" s="13" t="s">
        <v>19</v>
      </c>
      <c r="K122" s="14" t="s">
        <v>314</v>
      </c>
      <c r="L122" s="14"/>
      <c r="M122" s="16" t="s">
        <v>31</v>
      </c>
    </row>
    <row r="123" spans="1:13" ht="14.25" customHeight="1">
      <c r="A123" s="15" t="s">
        <v>317</v>
      </c>
      <c r="B123" s="30" t="s">
        <v>318</v>
      </c>
      <c r="C123" s="29"/>
      <c r="D123" s="18"/>
      <c r="E123" s="18">
        <v>40000</v>
      </c>
      <c r="F123" s="18">
        <f>SUM(D123:E123)</f>
        <v>40000</v>
      </c>
      <c r="G123" s="19">
        <f>PRODUCT(F123)*1.25</f>
        <v>50000</v>
      </c>
      <c r="H123" s="29"/>
      <c r="I123" s="29"/>
      <c r="J123" s="13" t="s">
        <v>19</v>
      </c>
      <c r="K123" s="29"/>
      <c r="L123" s="29"/>
      <c r="M123" s="16" t="s">
        <v>31</v>
      </c>
    </row>
    <row r="124" spans="1:13" ht="14.25" customHeight="1">
      <c r="A124" s="15" t="s">
        <v>319</v>
      </c>
      <c r="B124" s="30"/>
      <c r="C124" s="29"/>
      <c r="D124" s="18"/>
      <c r="E124" s="18"/>
      <c r="F124" s="18"/>
      <c r="G124" s="19">
        <f>PRODUCT(F124)*1.25</f>
        <v>0</v>
      </c>
      <c r="H124" s="29"/>
      <c r="I124" s="29"/>
      <c r="J124" s="13" t="s">
        <v>196</v>
      </c>
      <c r="K124" s="29"/>
      <c r="L124" s="29"/>
      <c r="M124" s="16" t="s">
        <v>31</v>
      </c>
    </row>
    <row r="125" spans="1:13" ht="14.25">
      <c r="A125" s="31" t="s">
        <v>320</v>
      </c>
      <c r="B125" s="31"/>
      <c r="C125" s="32"/>
      <c r="D125" s="33">
        <f>SUM(D8:D124)</f>
        <v>23558600</v>
      </c>
      <c r="E125" s="33">
        <f>SUM(E8:E124)</f>
        <v>-2296000</v>
      </c>
      <c r="F125" s="33">
        <f>SUM(F8:F124)</f>
        <v>21262600</v>
      </c>
      <c r="G125" s="33">
        <f>SUM(G8:G124)</f>
        <v>26578250</v>
      </c>
      <c r="H125" s="34"/>
      <c r="I125" s="34"/>
      <c r="J125" s="34"/>
      <c r="K125" s="34"/>
      <c r="L125" s="34"/>
      <c r="M125" s="34"/>
    </row>
    <row r="126" spans="4:6" ht="9.75" customHeight="1">
      <c r="D126" s="35"/>
      <c r="E126" s="35"/>
      <c r="F126" s="35"/>
    </row>
    <row r="127" spans="4:6" ht="14.25">
      <c r="D127" s="35"/>
      <c r="E127" s="35"/>
      <c r="F127" s="35"/>
    </row>
    <row r="128" spans="1:13" ht="14.25">
      <c r="A128" s="15" t="s">
        <v>17</v>
      </c>
      <c r="B128" s="16" t="s">
        <v>291</v>
      </c>
      <c r="C128" s="16"/>
      <c r="D128" s="36">
        <f>SUMIF(J8:J124,"poslovanje",D8:D124)</f>
        <v>14248100</v>
      </c>
      <c r="E128" s="36">
        <f>SUMIF(J8:J124,"poslovanje",E8:E124)</f>
        <v>290000</v>
      </c>
      <c r="F128" s="25">
        <f>SUM(D128:E128)</f>
        <v>14538100</v>
      </c>
      <c r="G128" s="36">
        <f>SUMIF(J8:J124,"poslovanje",G8:G124)</f>
        <v>18172625</v>
      </c>
      <c r="H128" s="37"/>
      <c r="I128" s="37"/>
      <c r="J128" s="38"/>
      <c r="K128" s="38"/>
      <c r="L128" s="38"/>
      <c r="M128" s="38"/>
    </row>
    <row r="129" spans="1:13" ht="14.25">
      <c r="A129" s="15" t="s">
        <v>21</v>
      </c>
      <c r="B129" s="16" t="s">
        <v>181</v>
      </c>
      <c r="C129" s="16"/>
      <c r="D129" s="36">
        <f>SUMIF(J8:J124,"sredstva sanacije",D8:D124)</f>
        <v>4000000</v>
      </c>
      <c r="E129" s="36">
        <f>SUMIF(J8:J124,"sredstva sanacije",E8:E124)</f>
        <v>0</v>
      </c>
      <c r="F129" s="25">
        <f>SUM(D129:E129)</f>
        <v>4000000</v>
      </c>
      <c r="G129" s="36">
        <f>SUMIF(J8:J124,"sredstva sanacije",G8:G124)</f>
        <v>5000000</v>
      </c>
      <c r="H129" s="37"/>
      <c r="I129" s="37"/>
      <c r="J129" s="38"/>
      <c r="K129" s="38"/>
      <c r="L129" s="38"/>
      <c r="M129" s="38"/>
    </row>
    <row r="130" spans="1:13" ht="14.25">
      <c r="A130" s="15" t="s">
        <v>23</v>
      </c>
      <c r="B130" s="16" t="s">
        <v>196</v>
      </c>
      <c r="C130" s="16"/>
      <c r="D130" s="36">
        <f>SUMIF(J8:J124,"amortizacija",D8:D124)</f>
        <v>3710500</v>
      </c>
      <c r="E130" s="36">
        <f>SUMIF(J8:J124,"amortizacija",E8:E124)</f>
        <v>-986000</v>
      </c>
      <c r="F130" s="25">
        <f>SUM(D130:E130)</f>
        <v>2724500</v>
      </c>
      <c r="G130" s="36">
        <f>SUMIF(J8:J124,"amortizacija",G8:G124)</f>
        <v>3405625</v>
      </c>
      <c r="H130" s="37"/>
      <c r="I130" s="37"/>
      <c r="J130" s="38"/>
      <c r="K130" s="38"/>
      <c r="L130" s="38"/>
      <c r="M130" s="38"/>
    </row>
    <row r="131" spans="1:13" ht="14.25">
      <c r="A131" s="15" t="s">
        <v>25</v>
      </c>
      <c r="B131" s="16" t="s">
        <v>321</v>
      </c>
      <c r="C131" s="16"/>
      <c r="D131" s="36">
        <f>SUMIF(J8:J124,"amortizacija i kredit",D8:D124)</f>
        <v>1600000</v>
      </c>
      <c r="E131" s="36">
        <f>SUMIF(J8:J124,"amortizacija i kredit",E8:E124)</f>
        <v>-1600000</v>
      </c>
      <c r="F131" s="25">
        <f>SUM(D131:E131)</f>
        <v>0</v>
      </c>
      <c r="G131" s="36">
        <f>SUMIF(J8:J124,"amortizacija i kredit",G8:G124)</f>
        <v>0</v>
      </c>
      <c r="H131" s="37"/>
      <c r="I131" s="37"/>
      <c r="J131" s="38"/>
      <c r="K131" s="38"/>
      <c r="L131" s="38"/>
      <c r="M131" s="38"/>
    </row>
    <row r="132" spans="1:13" ht="14.25">
      <c r="A132" s="15" t="s">
        <v>27</v>
      </c>
      <c r="B132" s="16" t="s">
        <v>322</v>
      </c>
      <c r="C132" s="16"/>
      <c r="D132" s="36">
        <f>SUMIF(J9:J124,"kredit",D9:D124)</f>
        <v>0</v>
      </c>
      <c r="E132" s="36">
        <f>SUMIF(J8:J124,"kredit",E8:E124)</f>
        <v>0</v>
      </c>
      <c r="F132" s="25">
        <f>SUM(D132:E132)</f>
        <v>0</v>
      </c>
      <c r="G132" s="36">
        <f>SUMIF(J9:J124,"kredit",G9:G124)</f>
        <v>0</v>
      </c>
      <c r="H132" s="37"/>
      <c r="I132" s="37"/>
      <c r="J132" s="38"/>
      <c r="K132" s="38"/>
      <c r="L132" s="38"/>
      <c r="M132" s="38"/>
    </row>
    <row r="133" spans="1:13" ht="15" customHeight="1">
      <c r="A133" s="39" t="s">
        <v>320</v>
      </c>
      <c r="B133" s="39"/>
      <c r="C133" s="40"/>
      <c r="D133" s="33">
        <f>SUM(D128:D132)</f>
        <v>23558600</v>
      </c>
      <c r="E133" s="33">
        <f>SUM(E128:E132)</f>
        <v>-2296000</v>
      </c>
      <c r="F133" s="33">
        <f>SUM(F128:F132)</f>
        <v>21262600</v>
      </c>
      <c r="G133" s="33">
        <f>SUM(G128:G132)</f>
        <v>26578250</v>
      </c>
      <c r="H133" s="41"/>
      <c r="I133" s="41"/>
      <c r="J133" s="38"/>
      <c r="K133" s="38"/>
      <c r="L133" s="38"/>
      <c r="M133" s="38"/>
    </row>
    <row r="136" spans="1:11" ht="15.75">
      <c r="A136" s="3" t="s">
        <v>323</v>
      </c>
      <c r="B136" s="42"/>
      <c r="C136" s="42"/>
      <c r="G136" s="42"/>
      <c r="H136" s="43" t="s">
        <v>324</v>
      </c>
      <c r="I136" s="43"/>
      <c r="J136" s="43"/>
      <c r="K136" s="43"/>
    </row>
    <row r="137" spans="1:11" ht="15.75">
      <c r="A137" s="44"/>
      <c r="B137" s="42"/>
      <c r="C137" s="42"/>
      <c r="G137" s="42"/>
      <c r="H137" s="43"/>
      <c r="I137" s="43"/>
      <c r="J137" s="43"/>
      <c r="K137" s="43"/>
    </row>
    <row r="138" spans="1:11" ht="15.75">
      <c r="A138" s="3" t="s">
        <v>325</v>
      </c>
      <c r="B138" s="42"/>
      <c r="C138" s="42"/>
      <c r="G138" s="42"/>
      <c r="H138" s="43" t="s">
        <v>326</v>
      </c>
      <c r="I138" s="43"/>
      <c r="J138" s="43"/>
      <c r="K138" s="43"/>
    </row>
  </sheetData>
  <sheetProtection selectLockedCells="1" selectUnlockedCells="1"/>
  <mergeCells count="4">
    <mergeCell ref="A3:B3"/>
    <mergeCell ref="B5:M5"/>
    <mergeCell ref="A125:B125"/>
    <mergeCell ref="A133:B1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